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57840" windowHeight="31920" tabRatio="600" firstSheet="41" autoFilterDateGrouping="1"/>
  </bookViews>
  <sheets>
    <sheet xmlns:r="http://schemas.openxmlformats.org/officeDocument/2006/relationships" name="Andean Duct Flutes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22">
    <numFmt numFmtId="164" formatCode="0.0"/>
    <numFmt numFmtId="165" formatCode="0.000"/>
    <numFmt numFmtId="166" formatCode="#,##0.000"/>
    <numFmt numFmtId="167" formatCode="0.0000"/>
    <numFmt numFmtId="168" formatCode="&quot;$&quot;#,##0.00"/>
    <numFmt numFmtId="169" formatCode="m/d"/>
    <numFmt numFmtId="170" formatCode="m/d/yy"/>
    <numFmt numFmtId="171" formatCode="#\ ##/##"/>
    <numFmt numFmtId="172" formatCode="#\ ###/###"/>
    <numFmt numFmtId="173" formatCode="0.000000"/>
    <numFmt numFmtId="174" formatCode="\+0.000;\-0.000;0.000"/>
    <numFmt numFmtId="175" formatCode="\+0.0%;\-0.0%;0.0%"/>
    <numFmt numFmtId="176" formatCode="\+0.0;\-0.0;&quot;0.0&quot;"/>
    <numFmt numFmtId="177" formatCode="\+0.00;\-0.00;&quot;0.00&quot;"/>
    <numFmt numFmtId="178" formatCode="0.00000"/>
    <numFmt numFmtId="179" formatCode="0.0%"/>
    <numFmt numFmtId="180" formatCode="#,##0.0"/>
    <numFmt numFmtId="181" formatCode="0.0&quot;%&quot;"/>
    <numFmt numFmtId="182" formatCode="0.0&quot;°&quot;"/>
    <numFmt numFmtId="183" formatCode="0.00&quot;°&quot;"/>
    <numFmt numFmtId="184" formatCode="0.000&quot;&quot;"/>
    <numFmt numFmtId="185" formatCode="0.0&quot;&quot;"/>
  </numFmts>
  <fonts count="90">
    <font>
      <name val="Arial"/>
      <color rgb="FF000000"/>
      <sz val="10"/>
    </font>
    <font>
      <name val="Arial"/>
      <b val="1"/>
      <sz val="10"/>
    </font>
    <font>
      <name val="Arial"/>
      <sz val="10"/>
    </font>
    <font>
      <name val="Arial"/>
      <sz val="10"/>
    </font>
    <font>
      <name val="Arial"/>
      <sz val="10"/>
    </font>
    <font>
      <name val="Arial"/>
      <color rgb="FF1155CC"/>
      <sz val="10"/>
      <u val="single"/>
    </font>
    <font>
      <name val="Arial"/>
      <color rgb="FF0000FF"/>
      <sz val="10"/>
      <u val="single"/>
    </font>
    <font>
      <name val="Arial"/>
      <b val="1"/>
      <sz val="10"/>
    </font>
    <font>
      <name val="Inconsolata"/>
      <sz val="10"/>
    </font>
    <font>
      <name val="Arial"/>
      <b val="1"/>
      <color rgb="FFFFFFFF"/>
      <sz val="10"/>
    </font>
    <font>
      <name val="Arial"/>
      <color rgb="FFFFFFFF"/>
      <sz val="10"/>
    </font>
    <font>
      <name val="Arial"/>
      <b val="1"/>
      <color rgb="FF000000"/>
      <sz val="10"/>
    </font>
    <font>
      <name val="Arial"/>
      <b val="1"/>
      <color rgb="FF000000"/>
      <sz val="14"/>
    </font>
    <font>
      <name val="Arial"/>
      <color rgb="FFC0C0C0"/>
      <sz val="10"/>
    </font>
    <font>
      <name val="Arial"/>
      <i val="1"/>
      <color rgb="FFC0C0C0"/>
      <sz val="10"/>
    </font>
    <font>
      <name val="Arial"/>
      <color rgb="FF969696"/>
      <sz val="10"/>
    </font>
    <font>
      <name val="Arial"/>
      <b val="1"/>
      <color rgb="FF969696"/>
      <sz val="10"/>
    </font>
    <font>
      <name val="Arial"/>
      <b val="1"/>
      <color rgb="FF993366"/>
      <sz val="10"/>
    </font>
    <font>
      <name val="Arial"/>
      <color rgb="FF993366"/>
      <sz val="10"/>
    </font>
    <font>
      <name val="Arial"/>
      <color rgb="FF000000"/>
      <sz val="10"/>
    </font>
    <font>
      <name val="Arial"/>
      <color rgb="FF0000FF"/>
      <sz val="10"/>
    </font>
    <font>
      <name val="Arial"/>
      <b val="1"/>
      <color rgb="FF0000FF"/>
      <sz val="10"/>
    </font>
    <font>
      <name val="Arial"/>
      <color rgb="FF666666"/>
      <sz val="10"/>
    </font>
    <font>
      <name val="Arial"/>
      <i val="1"/>
      <color rgb="FF666666"/>
      <sz val="10"/>
    </font>
    <font>
      <name val="Arial"/>
      <b val="1"/>
      <color rgb="FFFFFFFF"/>
      <sz val="12"/>
    </font>
    <font>
      <name val="Arial"/>
      <b val="1"/>
      <color rgb="FF000000"/>
      <sz val="11"/>
    </font>
    <font>
      <name val="Arial"/>
      <i val="1"/>
      <color rgb="FF666666"/>
      <sz val="9"/>
    </font>
    <font>
      <name val="Arial"/>
      <color rgb="FF006400"/>
      <sz val="10"/>
    </font>
    <font>
      <name val="Arial"/>
      <b val="1"/>
      <color rgb="FF006400"/>
      <sz val="10"/>
    </font>
    <font>
      <name val="Arial"/>
      <color rgb="FFCC0000"/>
      <sz val="10"/>
    </font>
    <font>
      <name val="Arial"/>
      <color rgb="FF333333"/>
      <sz val="9"/>
    </font>
    <font>
      <name val="Arial"/>
      <b val="1"/>
      <color rgb="FF1F4E79"/>
      <sz val="14"/>
    </font>
    <font>
      <name val="Arial"/>
      <color rgb="FF1F4E79"/>
      <sz val="10"/>
    </font>
    <font>
      <name val="Arial"/>
      <b val="1"/>
      <color rgb="FF1F4E79"/>
      <sz val="12"/>
    </font>
    <font>
      <name val="Arial"/>
      <b val="1"/>
      <color rgb="FF1F4E79"/>
      <sz val="10"/>
    </font>
    <font>
      <name val="Arial"/>
      <b val="1"/>
      <color rgb="FF000000"/>
      <sz val="12"/>
    </font>
    <font>
      <name val="Arial"/>
      <b val="1"/>
      <i val="1"/>
      <color rgb="FF666666"/>
      <sz val="10"/>
    </font>
    <font>
      <name val="Arial"/>
      <color rgb="FF999999"/>
      <sz val="10"/>
    </font>
    <font>
      <name val="Arial"/>
      <i val="1"/>
      <color rgb="FF999999"/>
      <sz val="9"/>
    </font>
    <font>
      <name val="Arial"/>
      <color rgb="FF2E75B6"/>
      <sz val="10"/>
    </font>
    <font>
      <name val="Arial"/>
      <b val="1"/>
      <color rgb="FF2E75B6"/>
      <sz val="10"/>
    </font>
    <font>
      <name val="Arial"/>
      <color rgb="FF5B9BD5"/>
      <sz val="10"/>
    </font>
    <font>
      <name val="Arial"/>
      <b val="1"/>
      <color rgb="FF5B9BD5"/>
      <sz val="10"/>
    </font>
    <font>
      <name val="Arial"/>
      <color rgb="FF9DC3E6"/>
      <sz val="10"/>
    </font>
    <font>
      <name val="Arial"/>
      <b val="1"/>
      <color rgb="FF9DC3E6"/>
      <sz val="10"/>
    </font>
    <font>
      <name val="Arial"/>
      <b val="1"/>
      <i val="1"/>
      <color rgb="FF1F4E79"/>
      <sz val="9"/>
    </font>
    <font>
      <name val="Arial"/>
      <i val="1"/>
      <color rgb="FF000000"/>
      <sz val="10"/>
    </font>
    <font>
      <name val="Arial"/>
      <color rgb="FF000000"/>
      <sz val="9"/>
    </font>
    <font>
      <name val="Arial"/>
      <b val="1"/>
      <color rgb="FFCC4125"/>
      <sz val="10"/>
    </font>
    <font>
      <name val="Arial"/>
      <b val="1"/>
      <i val="1"/>
      <color rgb="FF999999"/>
      <sz val="9"/>
    </font>
    <font>
      <name val="Arial"/>
      <b val="1"/>
      <color rgb="FF990000"/>
      <sz val="10"/>
    </font>
    <font>
      <name val="Arial"/>
      <b val="1"/>
      <color rgb="FF000000"/>
      <sz val="9"/>
    </font>
    <font>
      <name val="Arial"/>
      <b val="1"/>
      <color rgb="FFCC0000"/>
      <sz val="10"/>
    </font>
    <font>
      <name val="Arial"/>
      <i val="1"/>
      <color rgb="FF999999"/>
      <sz val="10"/>
    </font>
    <font>
      <name val="Arial"/>
      <color rgb="FF0000CC"/>
      <sz val="10"/>
    </font>
    <font>
      <name val="Arial"/>
      <b val="1"/>
      <color rgb="FF0000CC"/>
      <sz val="10"/>
    </font>
    <font>
      <name val="Arial"/>
      <i val="1"/>
      <color rgb="FF0000FF"/>
      <sz val="9"/>
    </font>
    <font>
      <name val="Tahoma"/>
      <charset val="1"/>
      <color indexed="81"/>
      <sz val="9"/>
    </font>
    <font>
      <name val="Tahoma"/>
      <charset val="1"/>
      <b val="1"/>
      <color indexed="81"/>
      <sz val="9"/>
    </font>
    <font>
      <name val="Arial"/>
      <b val="1"/>
      <color rgb="FF999999"/>
      <sz val="9"/>
    </font>
    <font>
      <name val="Arial"/>
      <b val="1"/>
      <color rgb="FFCC0000"/>
      <sz val="9"/>
    </font>
    <font>
      <name val="Arial"/>
      <color rgb="FFCC0000"/>
      <sz val="9"/>
    </font>
    <font>
      <name val="Arial"/>
      <b val="1"/>
      <i val="1"/>
      <color rgb="FF666666"/>
      <sz val="9"/>
    </font>
    <font>
      <name val="Arial"/>
      <b val="1"/>
      <color rgb="FF000000"/>
      <sz val="16"/>
    </font>
    <font>
      <name val="Arial"/>
      <color rgb="FF555555"/>
      <sz val="10"/>
    </font>
    <font>
      <name val="Arial"/>
      <i val="1"/>
      <color rgb="FF555555"/>
      <sz val="10"/>
    </font>
    <font>
      <name val="Arial"/>
      <b val="1"/>
      <color rgb="FFFFFFFF"/>
      <sz val="11"/>
    </font>
    <font>
      <name val="Arial"/>
      <color rgb="FF008000"/>
      <sz val="10"/>
    </font>
    <font>
      <name val="Arial"/>
      <color rgb="FFFF0000"/>
      <sz val="10"/>
    </font>
    <font>
      <name val="Arial"/>
      <b val="1"/>
      <color rgb="FFFF0000"/>
      <sz val="10"/>
    </font>
    <font>
      <name val="Arial"/>
      <b val="1"/>
      <color rgb="FF555555"/>
      <sz val="10"/>
    </font>
    <font>
      <name val="Arial"/>
      <b val="1"/>
      <i val="1"/>
      <color rgb="FF555555"/>
      <sz val="10"/>
    </font>
    <font>
      <name val="Arial"/>
      <i val="1"/>
      <color rgb="FFFF0000"/>
      <sz val="10"/>
    </font>
    <font>
      <name val="Arial"/>
      <color rgb="FFFF8C00"/>
      <sz val="10"/>
    </font>
    <font>
      <name val="Arial"/>
      <i val="1"/>
      <color rgb="FF888888"/>
      <sz val="9"/>
    </font>
    <font>
      <name val="Arial"/>
      <b val="1"/>
      <color rgb="FF333333"/>
      <sz val="10"/>
    </font>
    <font>
      <name val="Arial"/>
      <b val="1"/>
      <color rgb="FF006600"/>
      <sz val="10"/>
    </font>
    <font>
      <name val="Arial"/>
      <b val="1"/>
      <i val="1"/>
      <color rgb="FFFFFFFF"/>
      <sz val="11"/>
    </font>
    <font>
      <name val="Arial"/>
      <i val="1"/>
      <color rgb="FF008000"/>
      <sz val="10"/>
    </font>
    <font>
      <name val="Arial"/>
      <b val="1"/>
      <i val="1"/>
      <color rgb="FF008000"/>
      <sz val="10"/>
    </font>
    <font>
      <name val="Arial"/>
      <i val="1"/>
      <color rgb="FF7030A0"/>
      <sz val="10"/>
    </font>
    <font>
      <name val="Arial"/>
      <i val="1"/>
      <color rgb="FF548235"/>
      <sz val="10"/>
    </font>
    <font>
      <name val="Consolas"/>
      <color rgb="FF000000"/>
      <sz val="9"/>
    </font>
    <font>
      <name val="Consolas"/>
      <i val="1"/>
      <color rgb="FF4472C4"/>
      <sz val="9"/>
    </font>
    <font>
      <name val="Consolas"/>
      <b val="1"/>
      <color rgb="FFFFFFFF"/>
      <sz val="11"/>
    </font>
    <font>
      <name val="Arial"/>
      <b val="1"/>
      <color rgb="FFFFFFFF"/>
      <sz val="14"/>
    </font>
    <font>
      <name val="Arial"/>
      <i val="1"/>
      <color rgb="FF5C2D91"/>
      <sz val="10"/>
    </font>
    <font>
      <name val="Arial"/>
      <b val="1"/>
      <i val="1"/>
      <color rgb="FF5C2D91"/>
      <sz val="10"/>
    </font>
    <font>
      <name val="Arial"/>
      <b val="1"/>
      <i val="1"/>
      <color rgb="FFFFFFFF"/>
      <sz val="14"/>
    </font>
    <font>
      <name val="Arial"/>
      <family val="2"/>
      <color rgb="FF000000"/>
      <sz val="12"/>
    </font>
  </fonts>
  <fills count="90">
    <fill>
      <patternFill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rgb="FFD5A6BD"/>
        <bgColor rgb="FFD5A6BD"/>
      </patternFill>
    </fill>
    <fill>
      <patternFill patternType="solid">
        <fgColor rgb="FF93C47D"/>
        <bgColor rgb="FF93C47D"/>
      </patternFill>
    </fill>
    <fill>
      <patternFill patternType="solid">
        <fgColor rgb="FFC0C0C0"/>
        <bgColor rgb="FFC0C0C0"/>
      </patternFill>
    </fill>
    <fill>
      <patternFill patternType="solid">
        <fgColor rgb="FFFFD966"/>
        <bgColor rgb="FFFFD966"/>
      </patternFill>
    </fill>
    <fill>
      <patternFill patternType="solid">
        <fgColor rgb="FFCC99FF"/>
        <bgColor rgb="FFCC99FF"/>
      </patternFill>
    </fill>
    <fill>
      <patternFill patternType="solid">
        <fgColor rgb="FFF6B26B"/>
        <bgColor rgb="FFF6B26B"/>
      </patternFill>
    </fill>
    <fill>
      <patternFill patternType="solid">
        <fgColor rgb="FFCCFFFF"/>
        <bgColor rgb="FFCCFFFF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rgb="FF6AA84F"/>
        <bgColor rgb="FF6AA84F"/>
      </patternFill>
    </fill>
    <fill>
      <patternFill patternType="solid">
        <fgColor rgb="FFFCF305"/>
        <bgColor rgb="FFFCF305"/>
      </patternFill>
    </fill>
    <fill>
      <patternFill patternType="solid">
        <fgColor rgb="FFC9DAF8"/>
        <bgColor rgb="FFC9DAF8"/>
      </patternFill>
    </fill>
    <fill>
      <patternFill patternType="solid">
        <fgColor rgb="FFC27BA0"/>
        <bgColor rgb="FFC27BA0"/>
      </patternFill>
    </fill>
    <fill>
      <patternFill patternType="solid">
        <fgColor rgb="FFA64D79"/>
        <bgColor rgb="FFA64D79"/>
      </patternFill>
    </fill>
    <fill>
      <patternFill patternType="solid">
        <fgColor rgb="FF38761D"/>
        <bgColor rgb="FF38761D"/>
      </patternFill>
    </fill>
    <fill>
      <patternFill patternType="solid">
        <fgColor rgb="FF00FF00"/>
        <bgColor rgb="FF00FF00"/>
      </patternFill>
    </fill>
    <fill>
      <patternFill patternType="solid">
        <fgColor rgb="FF4A86E8"/>
        <bgColor rgb="FF4A86E8"/>
      </patternFill>
    </fill>
    <fill>
      <patternFill patternType="solid">
        <fgColor rgb="FFBF9000"/>
        <bgColor rgb="FFBF9000"/>
      </patternFill>
    </fill>
    <fill>
      <patternFill patternType="solid">
        <fgColor rgb="FFFFFF00"/>
        <bgColor rgb="FFFFFF00"/>
      </patternFill>
    </fill>
    <fill>
      <patternFill patternType="solid">
        <fgColor rgb="FF1FB714"/>
        <bgColor rgb="FF1FB714"/>
      </patternFill>
    </fill>
    <fill>
      <patternFill patternType="solid">
        <fgColor rgb="FFFF0000"/>
        <bgColor rgb="FFFF0000"/>
      </patternFill>
    </fill>
    <fill>
      <patternFill patternType="solid">
        <fgColor rgb="FFFF00FF"/>
        <bgColor rgb="FFFF00FF"/>
      </patternFill>
    </fill>
    <fill>
      <patternFill patternType="solid">
        <fgColor rgb="FF76A5AF"/>
        <bgColor rgb="FF76A5AF"/>
      </patternFill>
    </fill>
    <fill>
      <patternFill patternType="solid">
        <fgColor rgb="FF6D9EEB"/>
        <bgColor rgb="FF6D9EEB"/>
      </patternFill>
    </fill>
    <fill>
      <patternFill patternType="solid">
        <fgColor rgb="FFCC4125"/>
        <bgColor rgb="FFCC4125"/>
      </patternFill>
    </fill>
    <fill>
      <patternFill patternType="solid">
        <fgColor rgb="FFE06666"/>
        <bgColor rgb="FFE06666"/>
      </patternFill>
    </fill>
    <fill>
      <patternFill patternType="solid">
        <fgColor rgb="FFD9EAD3"/>
        <bgColor rgb="FFD9EAD3"/>
      </patternFill>
    </fill>
    <fill>
      <patternFill patternType="solid">
        <fgColor rgb="FFFFCC99"/>
        <bgColor rgb="FFFFCC99"/>
      </patternFill>
    </fill>
    <fill>
      <patternFill patternType="solid">
        <fgColor rgb="FF000090"/>
        <bgColor rgb="FF000090"/>
      </patternFill>
    </fill>
    <fill>
      <patternFill patternType="solid">
        <fgColor rgb="FF00CCFF"/>
        <bgColor rgb="FF00CCFF"/>
      </patternFill>
    </fill>
    <fill>
      <patternFill patternType="solid">
        <fgColor rgb="FFFFFF99"/>
        <bgColor rgb="FFFFFF99"/>
      </patternFill>
    </fill>
    <fill>
      <patternFill patternType="solid">
        <fgColor rgb="FFDD0806"/>
        <bgColor rgb="FFDD0806"/>
      </patternFill>
    </fill>
    <fill>
      <patternFill patternType="solid">
        <fgColor rgb="FF4600A5"/>
        <bgColor rgb="FF4600A5"/>
      </patternFill>
    </fill>
    <fill>
      <patternFill patternType="solid">
        <fgColor rgb="FF99CCFF"/>
        <bgColor rgb="FF99CCFF"/>
      </patternFill>
    </fill>
    <fill>
      <patternFill patternType="solid">
        <fgColor rgb="FF00ABEA"/>
        <bgColor rgb="FF00ABEA"/>
      </patternFill>
    </fill>
    <fill>
      <patternFill patternType="solid">
        <fgColor rgb="FF0000D4"/>
        <bgColor rgb="FF0000D4"/>
      </patternFill>
    </fill>
    <fill>
      <patternFill patternType="solid">
        <fgColor rgb="FF4A86E8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3C78D8"/>
        <bgColor rgb="FF3C78D8"/>
      </patternFill>
    </fill>
    <fill>
      <patternFill patternType="solid">
        <fgColor rgb="FF1C458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4F0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D5A6BD"/>
        <bgColor indexed="64"/>
      </patternFill>
    </fill>
    <fill>
      <patternFill patternType="solid">
        <fgColor rgb="FFD9D2E9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8D5E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5E8D4"/>
        <bgColor indexed="64"/>
      </patternFill>
    </fill>
    <fill>
      <patternFill patternType="solid">
        <fgColor rgb="FFE8F5E9"/>
        <bgColor indexed="64"/>
      </patternFill>
    </fill>
    <fill>
      <patternFill patternType="solid">
        <fgColor rgb="FFE3F2FD"/>
        <bgColor indexed="64"/>
      </patternFill>
    </fill>
    <fill>
      <patternFill patternType="solid">
        <fgColor rgb="FFE8D5E8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6B8A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C55A1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2F5496"/>
        <bgColor indexed="64"/>
      </patternFill>
    </fill>
    <fill>
      <patternFill patternType="solid">
        <fgColor rgb="FF555555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2D0F0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rgb="FFE6D8C3"/>
        <bgColor indexed="64"/>
      </patternFill>
    </fill>
    <fill>
      <patternFill patternType="solid">
        <fgColor rgb="FF8B4513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1F3A5F"/>
        <bgColor indexed="64"/>
      </patternFill>
    </fill>
    <fill>
      <patternFill patternType="solid">
        <fgColor rgb="FF5C2D91"/>
        <bgColor indexed="64"/>
      </patternFill>
    </fill>
    <fill>
      <patternFill patternType="solid">
        <fgColor rgb="FFE5D6F2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rgb="FFAAAAAA"/>
      </right>
      <top/>
      <bottom/>
      <diagonal/>
    </border>
  </borders>
  <cellStyleXfs count="2">
    <xf numFmtId="0" fontId="19" fillId="0" borderId="26"/>
    <xf numFmtId="0" fontId="19" fillId="0" borderId="26"/>
  </cellStyleXfs>
  <cellXfs count="850">
    <xf numFmtId="0" fontId="0" fillId="0" borderId="0" pivotButton="0" quotePrefix="0" xfId="0"/>
    <xf numFmtId="0" fontId="1" fillId="2" borderId="1" pivotButton="0" quotePrefix="0" xfId="0"/>
    <xf numFmtId="0" fontId="1" fillId="2" borderId="2" pivotButton="0" quotePrefix="0" xfId="0"/>
    <xf numFmtId="0" fontId="1" fillId="3" borderId="3" pivotButton="0" quotePrefix="0" xfId="0"/>
    <xf numFmtId="0" fontId="1" fillId="4" borderId="4" applyAlignment="1" pivotButton="0" quotePrefix="0" xfId="0">
      <alignment horizontal="left"/>
    </xf>
    <xf numFmtId="0" fontId="1" fillId="5" borderId="4" applyAlignment="1" pivotButton="0" quotePrefix="0" xfId="0">
      <alignment horizontal="left"/>
    </xf>
    <xf numFmtId="0" fontId="1" fillId="6" borderId="4" applyAlignment="1" pivotButton="0" quotePrefix="0" xfId="0">
      <alignment horizontal="left"/>
    </xf>
    <xf numFmtId="0" fontId="1" fillId="7" borderId="4" applyAlignment="1" pivotButton="0" quotePrefix="0" xfId="0">
      <alignment horizontal="left"/>
    </xf>
    <xf numFmtId="0" fontId="1" fillId="8" borderId="4" applyAlignment="1" pivotButton="0" quotePrefix="0" xfId="0">
      <alignment horizontal="left"/>
    </xf>
    <xf numFmtId="0" fontId="1" fillId="9" borderId="4" applyAlignment="1" pivotButton="0" quotePrefix="0" xfId="0">
      <alignment horizontal="left"/>
    </xf>
    <xf numFmtId="0" fontId="1" fillId="10" borderId="4" applyAlignment="1" pivotButton="0" quotePrefix="0" xfId="0">
      <alignment horizontal="left"/>
    </xf>
    <xf numFmtId="0" fontId="1" fillId="11" borderId="4" applyAlignment="1" pivotButton="0" quotePrefix="0" xfId="0">
      <alignment horizontal="left"/>
    </xf>
    <xf numFmtId="0" fontId="1" fillId="11" borderId="5" applyAlignment="1" pivotButton="0" quotePrefix="0" xfId="0">
      <alignment horizontal="left"/>
    </xf>
    <xf numFmtId="0" fontId="1" fillId="3" borderId="0" applyAlignment="1" pivotButton="0" quotePrefix="0" xfId="0">
      <alignment horizontal="left"/>
    </xf>
    <xf numFmtId="0" fontId="2" fillId="2" borderId="2" applyAlignment="1" pivotButton="0" quotePrefix="0" xfId="0">
      <alignment horizontal="center" wrapText="1"/>
    </xf>
    <xf numFmtId="0" fontId="2" fillId="3" borderId="6" pivotButton="0" quotePrefix="0" xfId="0"/>
    <xf numFmtId="0" fontId="3" fillId="3" borderId="0" applyAlignment="1" pivotButton="0" quotePrefix="0" xfId="0">
      <alignment horizontal="center" wrapText="1"/>
    </xf>
    <xf numFmtId="0" fontId="3" fillId="3" borderId="0" applyAlignment="1" pivotButton="0" quotePrefix="0" xfId="0">
      <alignment horizontal="left"/>
    </xf>
    <xf numFmtId="0" fontId="3" fillId="3" borderId="7" applyAlignment="1" pivotButton="0" quotePrefix="0" xfId="0">
      <alignment horizontal="left"/>
    </xf>
    <xf numFmtId="2" fontId="2" fillId="2" borderId="2" pivotButton="0" quotePrefix="0" xfId="0"/>
    <xf numFmtId="164" fontId="2" fillId="3" borderId="6" pivotButton="0" quotePrefix="0" xfId="0"/>
    <xf numFmtId="164" fontId="3" fillId="3" borderId="0" applyAlignment="1" pivotButton="0" quotePrefix="0" xfId="0">
      <alignment horizontal="left"/>
    </xf>
    <xf numFmtId="164" fontId="3" fillId="3" borderId="7" applyAlignment="1" pivotButton="0" quotePrefix="0" xfId="0">
      <alignment horizontal="left"/>
    </xf>
    <xf numFmtId="164" fontId="2" fillId="3" borderId="0" applyAlignment="1" pivotButton="0" quotePrefix="0" xfId="0">
      <alignment horizontal="left"/>
    </xf>
    <xf numFmtId="0" fontId="2" fillId="12" borderId="6" pivotButton="0" quotePrefix="0" xfId="0"/>
    <xf numFmtId="0" fontId="3" fillId="12" borderId="0" applyAlignment="1" pivotButton="0" quotePrefix="0" xfId="0">
      <alignment horizontal="left"/>
    </xf>
    <xf numFmtId="0" fontId="3" fillId="12" borderId="7" applyAlignment="1" pivotButton="0" quotePrefix="0" xfId="0">
      <alignment horizontal="left"/>
    </xf>
    <xf numFmtId="164" fontId="2" fillId="12" borderId="6" pivotButton="0" quotePrefix="0" xfId="0"/>
    <xf numFmtId="164" fontId="3" fillId="12" borderId="0" applyAlignment="1" pivotButton="0" quotePrefix="0" xfId="0">
      <alignment horizontal="left"/>
    </xf>
    <xf numFmtId="164" fontId="3" fillId="12" borderId="7" applyAlignment="1" pivotButton="0" quotePrefix="0" xfId="0">
      <alignment horizontal="left"/>
    </xf>
    <xf numFmtId="0" fontId="2" fillId="13" borderId="6" pivotButton="0" quotePrefix="0" xfId="0"/>
    <xf numFmtId="0" fontId="3" fillId="13" borderId="0" applyAlignment="1" pivotButton="0" quotePrefix="0" xfId="0">
      <alignment horizontal="left"/>
    </xf>
    <xf numFmtId="0" fontId="3" fillId="13" borderId="7" applyAlignment="1" pivotButton="0" quotePrefix="0" xfId="0">
      <alignment horizontal="left"/>
    </xf>
    <xf numFmtId="164" fontId="2" fillId="13" borderId="6" pivotButton="0" quotePrefix="0" xfId="0"/>
    <xf numFmtId="164" fontId="3" fillId="13" borderId="0" applyAlignment="1" pivotButton="0" quotePrefix="0" xfId="0">
      <alignment horizontal="left"/>
    </xf>
    <xf numFmtId="164" fontId="3" fillId="13" borderId="7" applyAlignment="1" pivotButton="0" quotePrefix="0" xfId="0">
      <alignment horizontal="left"/>
    </xf>
    <xf numFmtId="0" fontId="2" fillId="14" borderId="6" pivotButton="0" quotePrefix="0" xfId="0"/>
    <xf numFmtId="0" fontId="3" fillId="14" borderId="0" applyAlignment="1" pivotButton="0" quotePrefix="0" xfId="0">
      <alignment horizontal="left"/>
    </xf>
    <xf numFmtId="0" fontId="3" fillId="14" borderId="7" applyAlignment="1" pivotButton="0" quotePrefix="0" xfId="0">
      <alignment horizontal="left"/>
    </xf>
    <xf numFmtId="164" fontId="2" fillId="14" borderId="6" pivotButton="0" quotePrefix="0" xfId="0"/>
    <xf numFmtId="164" fontId="3" fillId="14" borderId="0" applyAlignment="1" pivotButton="0" quotePrefix="0" xfId="0">
      <alignment horizontal="left"/>
    </xf>
    <xf numFmtId="164" fontId="3" fillId="14" borderId="7" applyAlignment="1" pivotButton="0" quotePrefix="0" xfId="0">
      <alignment horizontal="left"/>
    </xf>
    <xf numFmtId="0" fontId="2" fillId="15" borderId="6" pivotButton="0" quotePrefix="0" xfId="0"/>
    <xf numFmtId="0" fontId="3" fillId="15" borderId="0" applyAlignment="1" pivotButton="0" quotePrefix="0" xfId="0">
      <alignment horizontal="left"/>
    </xf>
    <xf numFmtId="0" fontId="3" fillId="15" borderId="7" applyAlignment="1" pivotButton="0" quotePrefix="0" xfId="0">
      <alignment horizontal="left"/>
    </xf>
    <xf numFmtId="164" fontId="3" fillId="15" borderId="0" applyAlignment="1" pivotButton="0" quotePrefix="0" xfId="0">
      <alignment horizontal="left"/>
    </xf>
    <xf numFmtId="164" fontId="3" fillId="15" borderId="7" applyAlignment="1" pivotButton="0" quotePrefix="0" xfId="0">
      <alignment horizontal="left"/>
    </xf>
    <xf numFmtId="0" fontId="2" fillId="16" borderId="6" pivotButton="0" quotePrefix="0" xfId="0"/>
    <xf numFmtId="0" fontId="3" fillId="16" borderId="0" applyAlignment="1" pivotButton="0" quotePrefix="0" xfId="0">
      <alignment horizontal="left"/>
    </xf>
    <xf numFmtId="0" fontId="3" fillId="16" borderId="7" applyAlignment="1" pivotButton="0" quotePrefix="0" xfId="0">
      <alignment horizontal="left"/>
    </xf>
    <xf numFmtId="164" fontId="2" fillId="16" borderId="6" pivotButton="0" quotePrefix="0" xfId="0"/>
    <xf numFmtId="164" fontId="3" fillId="16" borderId="0" applyAlignment="1" pivotButton="0" quotePrefix="0" xfId="0">
      <alignment horizontal="left"/>
    </xf>
    <xf numFmtId="164" fontId="3" fillId="16" borderId="7" applyAlignment="1" pivotButton="0" quotePrefix="0" xfId="0">
      <alignment horizontal="left"/>
    </xf>
    <xf numFmtId="0" fontId="2" fillId="17" borderId="6" pivotButton="0" quotePrefix="0" xfId="0"/>
    <xf numFmtId="0" fontId="3" fillId="17" borderId="0" applyAlignment="1" pivotButton="0" quotePrefix="0" xfId="0">
      <alignment horizontal="left"/>
    </xf>
    <xf numFmtId="0" fontId="3" fillId="17" borderId="7" applyAlignment="1" pivotButton="0" quotePrefix="0" xfId="0">
      <alignment horizontal="left"/>
    </xf>
    <xf numFmtId="0" fontId="2" fillId="2" borderId="2" pivotButton="0" quotePrefix="0" xfId="0"/>
    <xf numFmtId="164" fontId="2" fillId="17" borderId="11" pivotButton="0" quotePrefix="0" xfId="0"/>
    <xf numFmtId="164" fontId="3" fillId="17" borderId="12" applyAlignment="1" pivotButton="0" quotePrefix="0" xfId="0">
      <alignment horizontal="left"/>
    </xf>
    <xf numFmtId="164" fontId="3" fillId="17" borderId="13" applyAlignment="1" pivotButton="0" quotePrefix="0" xfId="0">
      <alignment horizontal="left"/>
    </xf>
    <xf numFmtId="164" fontId="2" fillId="3" borderId="0" applyAlignment="1" pivotButton="0" quotePrefix="0" xfId="0">
      <alignment horizontal="left" wrapText="1"/>
    </xf>
    <xf numFmtId="164" fontId="2" fillId="3" borderId="0" applyAlignment="1" pivotButton="0" quotePrefix="0" xfId="0">
      <alignment horizontal="center" vertical="center" wrapText="1"/>
    </xf>
    <xf numFmtId="0" fontId="2" fillId="3" borderId="0" pivotButton="0" quotePrefix="0" xfId="0"/>
    <xf numFmtId="164" fontId="2" fillId="3" borderId="0" pivotButton="0" quotePrefix="0" xfId="0"/>
    <xf numFmtId="2" fontId="2" fillId="9" borderId="1" pivotButton="0" quotePrefix="0" xfId="0"/>
    <xf numFmtId="2" fontId="2" fillId="18" borderId="1" pivotButton="0" quotePrefix="0" xfId="0"/>
    <xf numFmtId="2" fontId="2" fillId="4" borderId="1" applyAlignment="1" pivotButton="0" quotePrefix="0" xfId="0">
      <alignment horizontal="left"/>
    </xf>
    <xf numFmtId="2" fontId="2" fillId="5" borderId="1" applyAlignment="1" pivotButton="0" quotePrefix="0" xfId="0">
      <alignment horizontal="left"/>
    </xf>
    <xf numFmtId="2" fontId="2" fillId="6" borderId="1" applyAlignment="1" pivotButton="0" quotePrefix="0" xfId="0">
      <alignment horizontal="left"/>
    </xf>
    <xf numFmtId="2" fontId="2" fillId="7" borderId="1" applyAlignment="1" pivotButton="0" quotePrefix="0" xfId="0">
      <alignment horizontal="left"/>
    </xf>
    <xf numFmtId="2" fontId="2" fillId="8" borderId="1" applyAlignment="1" pivotButton="0" quotePrefix="0" xfId="0">
      <alignment horizontal="left"/>
    </xf>
    <xf numFmtId="2" fontId="2" fillId="9" borderId="1" applyAlignment="1" pivotButton="0" quotePrefix="0" xfId="0">
      <alignment horizontal="left"/>
    </xf>
    <xf numFmtId="2" fontId="2" fillId="10" borderId="1" applyAlignment="1" pivotButton="0" quotePrefix="0" xfId="0">
      <alignment horizontal="left"/>
    </xf>
    <xf numFmtId="2" fontId="2" fillId="11" borderId="1" applyAlignment="1" pivotButton="0" quotePrefix="0" xfId="0">
      <alignment horizontal="left"/>
    </xf>
    <xf numFmtId="2" fontId="2" fillId="3" borderId="0" applyAlignment="1" pivotButton="0" quotePrefix="0" xfId="0">
      <alignment horizontal="left"/>
    </xf>
    <xf numFmtId="49" fontId="2" fillId="4" borderId="1" applyAlignment="1" pivotButton="0" quotePrefix="0" xfId="0">
      <alignment horizontal="left"/>
    </xf>
    <xf numFmtId="49" fontId="2" fillId="5" borderId="1" applyAlignment="1" pivotButton="0" quotePrefix="0" xfId="0">
      <alignment horizontal="left"/>
    </xf>
    <xf numFmtId="49" fontId="2" fillId="6" borderId="1" applyAlignment="1" pivotButton="0" quotePrefix="0" xfId="0">
      <alignment horizontal="left"/>
    </xf>
    <xf numFmtId="49" fontId="2" fillId="7" borderId="1" applyAlignment="1" pivotButton="0" quotePrefix="0" xfId="0">
      <alignment horizontal="left"/>
    </xf>
    <xf numFmtId="49" fontId="2" fillId="8" borderId="1" applyAlignment="1" pivotButton="0" quotePrefix="0" xfId="0">
      <alignment horizontal="left"/>
    </xf>
    <xf numFmtId="49" fontId="2" fillId="9" borderId="1" applyAlignment="1" pivotButton="0" quotePrefix="0" xfId="0">
      <alignment horizontal="left"/>
    </xf>
    <xf numFmtId="49" fontId="2" fillId="10" borderId="1" applyAlignment="1" pivotButton="0" quotePrefix="0" xfId="0">
      <alignment horizontal="left"/>
    </xf>
    <xf numFmtId="49" fontId="2" fillId="11" borderId="1" applyAlignment="1" pivotButton="0" quotePrefix="0" xfId="0">
      <alignment horizontal="left"/>
    </xf>
    <xf numFmtId="165" fontId="2" fillId="5" borderId="1" applyAlignment="1" pivotButton="0" quotePrefix="0" xfId="0">
      <alignment horizontal="left"/>
    </xf>
    <xf numFmtId="165" fontId="2" fillId="7" borderId="1" applyAlignment="1" pivotButton="0" quotePrefix="0" xfId="0">
      <alignment horizontal="left"/>
    </xf>
    <xf numFmtId="165" fontId="2" fillId="8" borderId="1" applyAlignment="1" pivotButton="0" quotePrefix="0" xfId="0">
      <alignment horizontal="left"/>
    </xf>
    <xf numFmtId="165" fontId="2" fillId="9" borderId="1" applyAlignment="1" pivotButton="0" quotePrefix="0" xfId="0">
      <alignment horizontal="left"/>
    </xf>
    <xf numFmtId="165" fontId="2" fillId="10" borderId="1" applyAlignment="1" pivotButton="0" quotePrefix="0" xfId="0">
      <alignment horizontal="left"/>
    </xf>
    <xf numFmtId="165" fontId="2" fillId="11" borderId="1" applyAlignment="1" pivotButton="0" quotePrefix="0" xfId="0">
      <alignment horizontal="left"/>
    </xf>
    <xf numFmtId="165" fontId="2" fillId="6" borderId="1" applyAlignment="1" pivotButton="0" quotePrefix="0" xfId="0">
      <alignment horizontal="left"/>
    </xf>
    <xf numFmtId="0" fontId="2" fillId="9" borderId="1" pivotButton="0" quotePrefix="0" xfId="0"/>
    <xf numFmtId="0" fontId="2" fillId="18" borderId="1" pivotButton="0" quotePrefix="0" xfId="0"/>
    <xf numFmtId="0" fontId="2" fillId="19" borderId="1" pivotButton="0" quotePrefix="0" xfId="0"/>
    <xf numFmtId="166" fontId="2" fillId="4" borderId="1" applyAlignment="1" pivotButton="0" quotePrefix="0" xfId="0">
      <alignment horizontal="left"/>
    </xf>
    <xf numFmtId="166" fontId="2" fillId="5" borderId="1" applyAlignment="1" pivotButton="0" quotePrefix="0" xfId="0">
      <alignment horizontal="left"/>
    </xf>
    <xf numFmtId="166" fontId="2" fillId="6" borderId="1" applyAlignment="1" pivotButton="0" quotePrefix="0" xfId="0">
      <alignment horizontal="left"/>
    </xf>
    <xf numFmtId="166" fontId="2" fillId="7" borderId="1" applyAlignment="1" pivotButton="0" quotePrefix="0" xfId="0">
      <alignment horizontal="left"/>
    </xf>
    <xf numFmtId="166" fontId="2" fillId="8" borderId="1" applyAlignment="1" pivotButton="0" quotePrefix="0" xfId="0">
      <alignment horizontal="left"/>
    </xf>
    <xf numFmtId="166" fontId="2" fillId="9" borderId="1" applyAlignment="1" pivotButton="0" quotePrefix="0" xfId="0">
      <alignment horizontal="left"/>
    </xf>
    <xf numFmtId="166" fontId="2" fillId="10" borderId="1" applyAlignment="1" pivotButton="0" quotePrefix="0" xfId="0">
      <alignment horizontal="left"/>
    </xf>
    <xf numFmtId="166" fontId="2" fillId="11" borderId="1" applyAlignment="1" pivotButton="0" quotePrefix="0" xfId="0">
      <alignment horizontal="left"/>
    </xf>
    <xf numFmtId="0" fontId="2" fillId="9" borderId="0" pivotButton="0" quotePrefix="0" xfId="0"/>
    <xf numFmtId="0" fontId="2" fillId="20" borderId="1" pivotButton="0" quotePrefix="0" xfId="0"/>
    <xf numFmtId="165" fontId="2" fillId="4" borderId="1" applyAlignment="1" pivotButton="0" quotePrefix="0" xfId="0">
      <alignment horizontal="left"/>
    </xf>
    <xf numFmtId="165" fontId="2" fillId="9" borderId="1" pivotButton="0" quotePrefix="0" xfId="0"/>
    <xf numFmtId="165" fontId="2" fillId="20" borderId="1" pivotButton="0" quotePrefix="0" xfId="0"/>
    <xf numFmtId="165" fontId="2" fillId="3" borderId="0" applyAlignment="1" pivotButton="0" quotePrefix="0" xfId="0">
      <alignment horizontal="left"/>
    </xf>
    <xf numFmtId="0" fontId="2" fillId="4" borderId="1" applyAlignment="1" pivotButton="0" quotePrefix="0" xfId="0">
      <alignment horizontal="left"/>
    </xf>
    <xf numFmtId="0" fontId="2" fillId="5" borderId="1" applyAlignment="1" pivotButton="0" quotePrefix="0" xfId="0">
      <alignment horizontal="left"/>
    </xf>
    <xf numFmtId="0" fontId="2" fillId="6" borderId="1" applyAlignment="1" pivotButton="0" quotePrefix="0" xfId="0">
      <alignment horizontal="left"/>
    </xf>
    <xf numFmtId="0" fontId="2" fillId="7" borderId="1" applyAlignment="1" pivotButton="0" quotePrefix="0" xfId="0">
      <alignment horizontal="left"/>
    </xf>
    <xf numFmtId="0" fontId="2" fillId="8" borderId="1" applyAlignment="1" pivotButton="0" quotePrefix="0" xfId="0">
      <alignment horizontal="left"/>
    </xf>
    <xf numFmtId="0" fontId="2" fillId="9" borderId="1" applyAlignment="1" pivotButton="0" quotePrefix="0" xfId="0">
      <alignment horizontal="left"/>
    </xf>
    <xf numFmtId="0" fontId="2" fillId="10" borderId="1" applyAlignment="1" pivotButton="0" quotePrefix="0" xfId="0">
      <alignment horizontal="left"/>
    </xf>
    <xf numFmtId="0" fontId="2" fillId="11" borderId="1" applyAlignment="1" pivotButton="0" quotePrefix="0" xfId="0">
      <alignment horizontal="left"/>
    </xf>
    <xf numFmtId="165" fontId="2" fillId="5" borderId="1" pivotButton="0" quotePrefix="0" xfId="0"/>
    <xf numFmtId="165" fontId="3" fillId="4" borderId="1" applyAlignment="1" pivotButton="0" quotePrefix="0" xfId="0">
      <alignment horizontal="left"/>
    </xf>
    <xf numFmtId="165" fontId="3" fillId="5" borderId="1" applyAlignment="1" pivotButton="0" quotePrefix="0" xfId="0">
      <alignment horizontal="left"/>
    </xf>
    <xf numFmtId="165" fontId="3" fillId="6" borderId="1" applyAlignment="1" pivotButton="0" quotePrefix="0" xfId="0">
      <alignment horizontal="left"/>
    </xf>
    <xf numFmtId="165" fontId="3" fillId="7" borderId="1" applyAlignment="1" pivotButton="0" quotePrefix="0" xfId="0">
      <alignment horizontal="left"/>
    </xf>
    <xf numFmtId="165" fontId="3" fillId="8" borderId="1" applyAlignment="1" pivotButton="0" quotePrefix="0" xfId="0">
      <alignment horizontal="left"/>
    </xf>
    <xf numFmtId="165" fontId="3" fillId="9" borderId="1" applyAlignment="1" pivotButton="0" quotePrefix="0" xfId="0">
      <alignment horizontal="left"/>
    </xf>
    <xf numFmtId="165" fontId="3" fillId="10" borderId="1" applyAlignment="1" pivotButton="0" quotePrefix="0" xfId="0">
      <alignment horizontal="left"/>
    </xf>
    <xf numFmtId="165" fontId="3" fillId="11" borderId="1" applyAlignment="1" pivotButton="0" quotePrefix="0" xfId="0">
      <alignment horizontal="left"/>
    </xf>
    <xf numFmtId="165" fontId="2" fillId="21" borderId="1" pivotButton="0" quotePrefix="0" xfId="0"/>
    <xf numFmtId="165" fontId="2" fillId="22" borderId="1" pivotButton="0" quotePrefix="0" xfId="0"/>
    <xf numFmtId="165" fontId="2" fillId="6" borderId="1" pivotButton="0" quotePrefix="0" xfId="0"/>
    <xf numFmtId="165" fontId="2" fillId="18" borderId="1" pivotButton="0" quotePrefix="0" xfId="0"/>
    <xf numFmtId="165" fontId="2" fillId="23" borderId="1" pivotButton="0" quotePrefix="0" xfId="0"/>
    <xf numFmtId="0" fontId="2" fillId="3" borderId="0" applyAlignment="1" pivotButton="0" quotePrefix="0" xfId="0">
      <alignment vertical="center" wrapText="1"/>
    </xf>
    <xf numFmtId="2" fontId="2" fillId="3" borderId="0" pivotButton="0" quotePrefix="0" xfId="0"/>
    <xf numFmtId="2" fontId="2" fillId="2" borderId="1" pivotButton="0" quotePrefix="0" xfId="0"/>
    <xf numFmtId="2" fontId="2" fillId="24" borderId="1" pivotButton="0" quotePrefix="0" xfId="0"/>
    <xf numFmtId="0" fontId="2" fillId="2" borderId="1" pivotButton="0" quotePrefix="0" xfId="0"/>
    <xf numFmtId="0" fontId="2" fillId="24" borderId="1" pivotButton="0" quotePrefix="0" xfId="0"/>
    <xf numFmtId="165" fontId="2" fillId="2" borderId="1" pivotButton="0" quotePrefix="0" xfId="0"/>
    <xf numFmtId="165" fontId="2" fillId="25" borderId="1" pivotButton="0" quotePrefix="0" xfId="0"/>
    <xf numFmtId="2" fontId="2" fillId="5" borderId="1" pivotButton="0" quotePrefix="0" xfId="0"/>
    <xf numFmtId="2" fontId="2" fillId="21" borderId="1" pivotButton="0" quotePrefix="0" xfId="0"/>
    <xf numFmtId="2" fontId="2" fillId="22" borderId="1" pivotButton="0" quotePrefix="0" xfId="0"/>
    <xf numFmtId="2" fontId="2" fillId="6" borderId="1" pivotButton="0" quotePrefix="0" xfId="0"/>
    <xf numFmtId="2" fontId="2" fillId="23" borderId="1" pivotButton="0" quotePrefix="0" xfId="0"/>
    <xf numFmtId="0" fontId="4" fillId="2" borderId="1" pivotButton="0" quotePrefix="0" xfId="0"/>
    <xf numFmtId="0" fontId="4" fillId="26" borderId="1" pivotButton="0" quotePrefix="0" xfId="0"/>
    <xf numFmtId="2" fontId="4" fillId="4" borderId="1" applyAlignment="1" pivotButton="0" quotePrefix="0" xfId="0">
      <alignment horizontal="left"/>
    </xf>
    <xf numFmtId="2" fontId="4" fillId="5" borderId="1" applyAlignment="1" pivotButton="0" quotePrefix="0" xfId="0">
      <alignment horizontal="left"/>
    </xf>
    <xf numFmtId="2" fontId="4" fillId="6" borderId="1" applyAlignment="1" pivotButton="0" quotePrefix="0" xfId="0">
      <alignment horizontal="left"/>
    </xf>
    <xf numFmtId="2" fontId="4" fillId="7" borderId="1" applyAlignment="1" pivotButton="0" quotePrefix="0" xfId="0">
      <alignment horizontal="left"/>
    </xf>
    <xf numFmtId="2" fontId="4" fillId="8" borderId="1" applyAlignment="1" pivotButton="0" quotePrefix="0" xfId="0">
      <alignment horizontal="left"/>
    </xf>
    <xf numFmtId="2" fontId="4" fillId="9" borderId="1" applyAlignment="1" pivotButton="0" quotePrefix="0" xfId="0">
      <alignment horizontal="left"/>
    </xf>
    <xf numFmtId="2" fontId="4" fillId="10" borderId="1" applyAlignment="1" pivotButton="0" quotePrefix="0" xfId="0">
      <alignment horizontal="left"/>
    </xf>
    <xf numFmtId="2" fontId="4" fillId="11" borderId="1" applyAlignment="1" pivotButton="0" quotePrefix="0" xfId="0">
      <alignment horizontal="left"/>
    </xf>
    <xf numFmtId="2" fontId="2" fillId="27" borderId="10" pivotButton="0" quotePrefix="0" xfId="0"/>
    <xf numFmtId="2" fontId="3" fillId="4" borderId="10" applyAlignment="1" pivotButton="0" quotePrefix="0" xfId="0">
      <alignment horizontal="left"/>
    </xf>
    <xf numFmtId="2" fontId="3" fillId="5" borderId="10" applyAlignment="1" pivotButton="0" quotePrefix="0" xfId="0">
      <alignment horizontal="left"/>
    </xf>
    <xf numFmtId="2" fontId="3" fillId="6" borderId="10" applyAlignment="1" pivotButton="0" quotePrefix="0" xfId="0">
      <alignment horizontal="left"/>
    </xf>
    <xf numFmtId="2" fontId="3" fillId="7" borderId="10" applyAlignment="1" pivotButton="0" quotePrefix="0" xfId="0">
      <alignment horizontal="left"/>
    </xf>
    <xf numFmtId="2" fontId="3" fillId="8" borderId="10" applyAlignment="1" pivotButton="0" quotePrefix="0" xfId="0">
      <alignment horizontal="left"/>
    </xf>
    <xf numFmtId="2" fontId="3" fillId="9" borderId="10" applyAlignment="1" pivotButton="0" quotePrefix="0" xfId="0">
      <alignment horizontal="left"/>
    </xf>
    <xf numFmtId="2" fontId="3" fillId="10" borderId="10" applyAlignment="1" pivotButton="0" quotePrefix="0" xfId="0">
      <alignment horizontal="left"/>
    </xf>
    <xf numFmtId="2" fontId="3" fillId="11" borderId="10" applyAlignment="1" pivotButton="0" quotePrefix="0" xfId="0">
      <alignment horizontal="left"/>
    </xf>
    <xf numFmtId="0" fontId="2" fillId="27" borderId="1" pivotButton="0" quotePrefix="0" xfId="0"/>
    <xf numFmtId="2" fontId="3" fillId="4" borderId="1" applyAlignment="1" pivotButton="0" quotePrefix="0" xfId="0">
      <alignment horizontal="left"/>
    </xf>
    <xf numFmtId="2" fontId="3" fillId="5" borderId="1" applyAlignment="1" pivotButton="0" quotePrefix="0" xfId="0">
      <alignment horizontal="left"/>
    </xf>
    <xf numFmtId="2" fontId="3" fillId="6" borderId="1" applyAlignment="1" pivotButton="0" quotePrefix="0" xfId="0">
      <alignment horizontal="left"/>
    </xf>
    <xf numFmtId="2" fontId="3" fillId="7" borderId="1" applyAlignment="1" pivotButton="0" quotePrefix="0" xfId="0">
      <alignment horizontal="left"/>
    </xf>
    <xf numFmtId="2" fontId="3" fillId="8" borderId="1" applyAlignment="1" pivotButton="0" quotePrefix="0" xfId="0">
      <alignment horizontal="left"/>
    </xf>
    <xf numFmtId="2" fontId="3" fillId="9" borderId="1" applyAlignment="1" pivotButton="0" quotePrefix="0" xfId="0">
      <alignment horizontal="left"/>
    </xf>
    <xf numFmtId="2" fontId="3" fillId="10" borderId="1" applyAlignment="1" pivotButton="0" quotePrefix="0" xfId="0">
      <alignment horizontal="left"/>
    </xf>
    <xf numFmtId="2" fontId="3" fillId="11" borderId="1" applyAlignment="1" pivotButton="0" quotePrefix="0" xfId="0">
      <alignment horizontal="left"/>
    </xf>
    <xf numFmtId="0" fontId="2" fillId="3" borderId="0" applyAlignment="1" pivotButton="0" quotePrefix="0" xfId="0">
      <alignment horizontal="left"/>
    </xf>
    <xf numFmtId="2" fontId="2" fillId="27" borderId="1" pivotButton="0" quotePrefix="0" xfId="0"/>
    <xf numFmtId="2" fontId="3" fillId="27" borderId="1" applyAlignment="1" pivotButton="0" quotePrefix="0" xfId="0">
      <alignment horizontal="left"/>
    </xf>
    <xf numFmtId="0" fontId="3" fillId="4" borderId="1" applyAlignment="1" pivotButton="0" quotePrefix="0" xfId="0">
      <alignment horizontal="left"/>
    </xf>
    <xf numFmtId="0" fontId="3" fillId="5" borderId="1" applyAlignment="1" pivotButton="0" quotePrefix="0" xfId="0">
      <alignment horizontal="left"/>
    </xf>
    <xf numFmtId="0" fontId="3" fillId="6" borderId="1" applyAlignment="1" pivotButton="0" quotePrefix="0" xfId="0">
      <alignment horizontal="left"/>
    </xf>
    <xf numFmtId="0" fontId="3" fillId="7" borderId="1" applyAlignment="1" pivotButton="0" quotePrefix="0" xfId="0">
      <alignment horizontal="left"/>
    </xf>
    <xf numFmtId="0" fontId="3" fillId="8" borderId="1" applyAlignment="1" pivotButton="0" quotePrefix="0" xfId="0">
      <alignment horizontal="left"/>
    </xf>
    <xf numFmtId="0" fontId="3" fillId="9" borderId="1" applyAlignment="1" pivotButton="0" quotePrefix="0" xfId="0">
      <alignment horizontal="left"/>
    </xf>
    <xf numFmtId="0" fontId="3" fillId="10" borderId="1" applyAlignment="1" pivotButton="0" quotePrefix="0" xfId="0">
      <alignment horizontal="left"/>
    </xf>
    <xf numFmtId="0" fontId="3" fillId="11" borderId="1" applyAlignment="1" pivotButton="0" quotePrefix="0" xfId="0">
      <alignment horizontal="left"/>
    </xf>
    <xf numFmtId="0" fontId="4" fillId="3" borderId="0" pivotButton="0" quotePrefix="0" xfId="0"/>
    <xf numFmtId="0" fontId="4" fillId="3" borderId="0" applyAlignment="1" pivotButton="0" quotePrefix="0" xfId="0">
      <alignment horizontal="left"/>
    </xf>
    <xf numFmtId="0" fontId="4" fillId="3" borderId="0" applyAlignment="1" pivotButton="0" quotePrefix="0" xfId="0">
      <alignment vertical="center" wrapText="1"/>
    </xf>
    <xf numFmtId="2" fontId="2" fillId="28" borderId="2" pivotButton="0" quotePrefix="0" xfId="0"/>
    <xf numFmtId="164" fontId="2" fillId="3" borderId="1" pivotButton="0" quotePrefix="0" xfId="0"/>
    <xf numFmtId="164" fontId="3" fillId="3" borderId="1" applyAlignment="1" pivotButton="0" quotePrefix="0" xfId="0">
      <alignment horizontal="left"/>
    </xf>
    <xf numFmtId="164" fontId="2" fillId="12" borderId="1" pivotButton="0" quotePrefix="0" xfId="0"/>
    <xf numFmtId="164" fontId="3" fillId="12" borderId="1" applyAlignment="1" pivotButton="0" quotePrefix="0" xfId="0">
      <alignment horizontal="left"/>
    </xf>
    <xf numFmtId="164" fontId="2" fillId="13" borderId="1" pivotButton="0" quotePrefix="0" xfId="0"/>
    <xf numFmtId="164" fontId="3" fillId="13" borderId="1" applyAlignment="1" pivotButton="0" quotePrefix="0" xfId="0">
      <alignment horizontal="left"/>
    </xf>
    <xf numFmtId="164" fontId="2" fillId="14" borderId="1" pivotButton="0" quotePrefix="0" xfId="0"/>
    <xf numFmtId="164" fontId="3" fillId="14" borderId="1" applyAlignment="1" pivotButton="0" quotePrefix="0" xfId="0">
      <alignment horizontal="left"/>
    </xf>
    <xf numFmtId="0" fontId="2" fillId="15" borderId="1" pivotButton="0" quotePrefix="0" xfId="0"/>
    <xf numFmtId="164" fontId="3" fillId="15" borderId="1" applyAlignment="1" pivotButton="0" quotePrefix="0" xfId="0">
      <alignment horizontal="left"/>
    </xf>
    <xf numFmtId="164" fontId="2" fillId="16" borderId="1" pivotButton="0" quotePrefix="0" xfId="0"/>
    <xf numFmtId="164" fontId="3" fillId="16" borderId="1" applyAlignment="1" pivotButton="0" quotePrefix="0" xfId="0">
      <alignment horizontal="left"/>
    </xf>
    <xf numFmtId="0" fontId="2" fillId="28" borderId="2" pivotButton="0" quotePrefix="0" xfId="0"/>
    <xf numFmtId="164" fontId="2" fillId="17" borderId="1" pivotButton="0" quotePrefix="0" xfId="0"/>
    <xf numFmtId="164" fontId="3" fillId="17" borderId="1" applyAlignment="1" pivotButton="0" quotePrefix="0" xfId="0">
      <alignment horizontal="left"/>
    </xf>
    <xf numFmtId="0" fontId="4" fillId="0" borderId="0" pivotButton="0" quotePrefix="0" xfId="0"/>
    <xf numFmtId="0" fontId="4" fillId="3" borderId="0" applyAlignment="1" pivotButton="0" quotePrefix="0" xfId="0">
      <alignment horizontal="left" wrapText="1"/>
    </xf>
    <xf numFmtId="0" fontId="4" fillId="29" borderId="0" applyAlignment="1" pivotButton="0" quotePrefix="0" xfId="0">
      <alignment horizontal="left"/>
    </xf>
    <xf numFmtId="0" fontId="5" fillId="3" borderId="0" applyAlignment="1" pivotButton="0" quotePrefix="0" xfId="0">
      <alignment horizontal="left"/>
    </xf>
    <xf numFmtId="0" fontId="6" fillId="3" borderId="0" applyAlignment="1" pivotButton="0" quotePrefix="0" xfId="0">
      <alignment horizontal="left"/>
    </xf>
    <xf numFmtId="0" fontId="4" fillId="24" borderId="0" applyAlignment="1" pivotButton="0" quotePrefix="0" xfId="0">
      <alignment horizontal="left"/>
    </xf>
    <xf numFmtId="0" fontId="2" fillId="30" borderId="0" pivotButton="0" quotePrefix="0" xfId="0"/>
    <xf numFmtId="0" fontId="2" fillId="21" borderId="0" applyAlignment="1" pivotButton="0" quotePrefix="0" xfId="0">
      <alignment horizontal="left"/>
    </xf>
    <xf numFmtId="0" fontId="2" fillId="31" borderId="0" applyAlignment="1" pivotButton="0" quotePrefix="0" xfId="0">
      <alignment horizontal="left"/>
    </xf>
    <xf numFmtId="0" fontId="2" fillId="32" borderId="0" applyAlignment="1" pivotButton="0" quotePrefix="0" xfId="0">
      <alignment horizontal="left"/>
    </xf>
    <xf numFmtId="0" fontId="2" fillId="6" borderId="0" applyAlignment="1" pivotButton="0" quotePrefix="0" xfId="0">
      <alignment horizontal="left"/>
    </xf>
    <xf numFmtId="0" fontId="2" fillId="33" borderId="0" applyAlignment="1" pivotButton="0" quotePrefix="0" xfId="0">
      <alignment horizontal="left"/>
    </xf>
    <xf numFmtId="0" fontId="2" fillId="8" borderId="0" applyAlignment="1" pivotButton="0" quotePrefix="0" xfId="0">
      <alignment horizontal="left"/>
    </xf>
    <xf numFmtId="0" fontId="2" fillId="10" borderId="0" applyAlignment="1" pivotButton="0" quotePrefix="0" xfId="0">
      <alignment horizontal="left"/>
    </xf>
    <xf numFmtId="0" fontId="2" fillId="34" borderId="0" applyAlignment="1" pivotButton="0" quotePrefix="0" xfId="0">
      <alignment horizontal="left"/>
    </xf>
    <xf numFmtId="0" fontId="2" fillId="7" borderId="0" applyAlignment="1" pivotButton="0" quotePrefix="0" xfId="0">
      <alignment horizontal="left"/>
    </xf>
    <xf numFmtId="0" fontId="2" fillId="9" borderId="0" applyAlignment="1" pivotButton="0" quotePrefix="0" xfId="0">
      <alignment horizontal="left"/>
    </xf>
    <xf numFmtId="2" fontId="2" fillId="27" borderId="0" pivotButton="0" quotePrefix="0" xfId="0"/>
    <xf numFmtId="2" fontId="2" fillId="24" borderId="0" pivotButton="0" quotePrefix="0" xfId="0"/>
    <xf numFmtId="2" fontId="2" fillId="21" borderId="0" applyAlignment="1" pivotButton="0" quotePrefix="0" xfId="0">
      <alignment horizontal="left"/>
    </xf>
    <xf numFmtId="2" fontId="2" fillId="31" borderId="0" applyAlignment="1" pivotButton="0" quotePrefix="0" xfId="0">
      <alignment horizontal="left"/>
    </xf>
    <xf numFmtId="2" fontId="2" fillId="32" borderId="0" applyAlignment="1" pivotButton="0" quotePrefix="0" xfId="0">
      <alignment horizontal="left"/>
    </xf>
    <xf numFmtId="2" fontId="2" fillId="6" borderId="0" applyAlignment="1" pivotButton="0" quotePrefix="0" xfId="0">
      <alignment horizontal="left"/>
    </xf>
    <xf numFmtId="2" fontId="2" fillId="33" borderId="0" applyAlignment="1" pivotButton="0" quotePrefix="0" xfId="0">
      <alignment horizontal="left"/>
    </xf>
    <xf numFmtId="2" fontId="2" fillId="8" borderId="0" applyAlignment="1" pivotButton="0" quotePrefix="0" xfId="0">
      <alignment horizontal="left"/>
    </xf>
    <xf numFmtId="2" fontId="2" fillId="10" borderId="0" applyAlignment="1" pivotButton="0" quotePrefix="0" xfId="0">
      <alignment horizontal="left"/>
    </xf>
    <xf numFmtId="2" fontId="2" fillId="34" borderId="0" applyAlignment="1" pivotButton="0" quotePrefix="0" xfId="0">
      <alignment horizontal="left"/>
    </xf>
    <xf numFmtId="2" fontId="2" fillId="7" borderId="0" applyAlignment="1" pivotButton="0" quotePrefix="0" xfId="0">
      <alignment horizontal="left"/>
    </xf>
    <xf numFmtId="2" fontId="2" fillId="9" borderId="0" applyAlignment="1" pivotButton="0" quotePrefix="0" xfId="0">
      <alignment horizontal="left"/>
    </xf>
    <xf numFmtId="165" fontId="2" fillId="7" borderId="0" applyAlignment="1" pivotButton="0" quotePrefix="0" xfId="0">
      <alignment horizontal="left"/>
    </xf>
    <xf numFmtId="165" fontId="2" fillId="9" borderId="0" applyAlignment="1" pivotButton="0" quotePrefix="0" xfId="0">
      <alignment horizontal="left"/>
    </xf>
    <xf numFmtId="0" fontId="2" fillId="27" borderId="0" pivotButton="0" quotePrefix="0" xfId="0"/>
    <xf numFmtId="0" fontId="2" fillId="24" borderId="0" pivotButton="0" quotePrefix="0" xfId="0"/>
    <xf numFmtId="165" fontId="2" fillId="21" borderId="0" applyAlignment="1" pivotButton="0" quotePrefix="0" xfId="0">
      <alignment horizontal="left"/>
    </xf>
    <xf numFmtId="165" fontId="2" fillId="31" borderId="0" applyAlignment="1" pivotButton="0" quotePrefix="0" xfId="0">
      <alignment horizontal="left"/>
    </xf>
    <xf numFmtId="165" fontId="2" fillId="32" borderId="0" applyAlignment="1" pivotButton="0" quotePrefix="0" xfId="0">
      <alignment horizontal="left"/>
    </xf>
    <xf numFmtId="165" fontId="2" fillId="6" borderId="0" applyAlignment="1" pivotButton="0" quotePrefix="0" xfId="0">
      <alignment horizontal="left"/>
    </xf>
    <xf numFmtId="165" fontId="2" fillId="33" borderId="0" applyAlignment="1" pivotButton="0" quotePrefix="0" xfId="0">
      <alignment horizontal="left"/>
    </xf>
    <xf numFmtId="165" fontId="2" fillId="8" borderId="0" applyAlignment="1" pivotButton="0" quotePrefix="0" xfId="0">
      <alignment horizontal="left"/>
    </xf>
    <xf numFmtId="165" fontId="2" fillId="10" borderId="0" applyAlignment="1" pivotButton="0" quotePrefix="0" xfId="0">
      <alignment horizontal="left"/>
    </xf>
    <xf numFmtId="165" fontId="2" fillId="34" borderId="0" applyAlignment="1" pivotButton="0" quotePrefix="0" xfId="0">
      <alignment horizontal="left"/>
    </xf>
    <xf numFmtId="165" fontId="2" fillId="0" borderId="0" applyAlignment="1" pivotButton="0" quotePrefix="0" xfId="0">
      <alignment horizontal="left"/>
    </xf>
    <xf numFmtId="2" fontId="2" fillId="18" borderId="0" pivotButton="0" quotePrefix="0" xfId="0"/>
    <xf numFmtId="2" fontId="2" fillId="0" borderId="0" applyAlignment="1" pivotButton="0" quotePrefix="0" xfId="0">
      <alignment horizontal="left"/>
    </xf>
    <xf numFmtId="0" fontId="2" fillId="18" borderId="0" pivotButton="0" quotePrefix="0" xfId="0"/>
    <xf numFmtId="0" fontId="2" fillId="2" borderId="0" pivotButton="0" quotePrefix="0" xfId="0"/>
    <xf numFmtId="167" fontId="2" fillId="33" borderId="0" applyAlignment="1" pivotButton="0" quotePrefix="0" xfId="0">
      <alignment horizontal="left"/>
    </xf>
    <xf numFmtId="167" fontId="2" fillId="8" borderId="0" applyAlignment="1" pivotButton="0" quotePrefix="0" xfId="0">
      <alignment horizontal="left"/>
    </xf>
    <xf numFmtId="167" fontId="2" fillId="10" borderId="0" applyAlignment="1" pivotButton="0" quotePrefix="0" xfId="0">
      <alignment horizontal="left"/>
    </xf>
    <xf numFmtId="165" fontId="2" fillId="25" borderId="0" pivotButton="0" quotePrefix="0" xfId="0"/>
    <xf numFmtId="165" fontId="2" fillId="20" borderId="0" pivotButton="0" quotePrefix="0" xfId="0"/>
    <xf numFmtId="0" fontId="2" fillId="20" borderId="0" pivotButton="0" quotePrefix="0" xfId="0"/>
    <xf numFmtId="0" fontId="4" fillId="3" borderId="0" applyAlignment="1" pivotButton="0" quotePrefix="0" xfId="0">
      <alignment horizontal="right"/>
    </xf>
    <xf numFmtId="165" fontId="4" fillId="0" borderId="0" pivotButton="0" quotePrefix="0" xfId="0"/>
    <xf numFmtId="0" fontId="4" fillId="2" borderId="0" pivotButton="0" quotePrefix="0" xfId="0"/>
    <xf numFmtId="0" fontId="7" fillId="2" borderId="0" pivotButton="0" quotePrefix="0" xfId="0"/>
    <xf numFmtId="164" fontId="2" fillId="2" borderId="0" pivotButton="0" quotePrefix="0" xfId="0"/>
    <xf numFmtId="0" fontId="2" fillId="12" borderId="0" pivotButton="0" quotePrefix="0" xfId="0"/>
    <xf numFmtId="0" fontId="2" fillId="12" borderId="0" applyAlignment="1" pivotButton="0" quotePrefix="0" xfId="0">
      <alignment horizontal="left"/>
    </xf>
    <xf numFmtId="164" fontId="2" fillId="12" borderId="0" pivotButton="0" quotePrefix="0" xfId="0"/>
    <xf numFmtId="164" fontId="8" fillId="12" borderId="0" applyAlignment="1" pivotButton="0" quotePrefix="0" xfId="0">
      <alignment horizontal="left"/>
    </xf>
    <xf numFmtId="165" fontId="2" fillId="12" borderId="0" pivotButton="0" quotePrefix="0" xfId="0"/>
    <xf numFmtId="165" fontId="2" fillId="2" borderId="0" pivotButton="0" quotePrefix="0" xfId="0"/>
    <xf numFmtId="165" fontId="3" fillId="12" borderId="0" applyAlignment="1" pivotButton="0" quotePrefix="0" xfId="0">
      <alignment horizontal="left"/>
    </xf>
    <xf numFmtId="165" fontId="8" fillId="12" borderId="0" applyAlignment="1" pivotButton="0" quotePrefix="0" xfId="0">
      <alignment horizontal="left"/>
    </xf>
    <xf numFmtId="0" fontId="2" fillId="13" borderId="0" pivotButton="0" quotePrefix="0" xfId="0"/>
    <xf numFmtId="0" fontId="2" fillId="13" borderId="0" applyAlignment="1" pivotButton="0" quotePrefix="0" xfId="0">
      <alignment horizontal="left"/>
    </xf>
    <xf numFmtId="164" fontId="2" fillId="13" borderId="0" pivotButton="0" quotePrefix="0" xfId="0"/>
    <xf numFmtId="164" fontId="8" fillId="13" borderId="0" applyAlignment="1" pivotButton="0" quotePrefix="0" xfId="0">
      <alignment horizontal="left"/>
    </xf>
    <xf numFmtId="165" fontId="2" fillId="13" borderId="0" pivotButton="0" quotePrefix="0" xfId="0"/>
    <xf numFmtId="165" fontId="3" fillId="13" borderId="0" applyAlignment="1" pivotButton="0" quotePrefix="0" xfId="0">
      <alignment horizontal="left"/>
    </xf>
    <xf numFmtId="165" fontId="8" fillId="13" borderId="0" applyAlignment="1" pivotButton="0" quotePrefix="0" xfId="0">
      <alignment horizontal="left"/>
    </xf>
    <xf numFmtId="0" fontId="2" fillId="14" borderId="0" pivotButton="0" quotePrefix="0" xfId="0"/>
    <xf numFmtId="0" fontId="2" fillId="14" borderId="0" applyAlignment="1" pivotButton="0" quotePrefix="0" xfId="0">
      <alignment horizontal="left"/>
    </xf>
    <xf numFmtId="164" fontId="2" fillId="14" borderId="0" pivotButton="0" quotePrefix="0" xfId="0"/>
    <xf numFmtId="164" fontId="8" fillId="14" borderId="0" applyAlignment="1" pivotButton="0" quotePrefix="0" xfId="0">
      <alignment horizontal="left"/>
    </xf>
    <xf numFmtId="165" fontId="2" fillId="14" borderId="0" pivotButton="0" quotePrefix="0" xfId="0"/>
    <xf numFmtId="165" fontId="3" fillId="14" borderId="0" applyAlignment="1" pivotButton="0" quotePrefix="0" xfId="0">
      <alignment horizontal="left"/>
    </xf>
    <xf numFmtId="165" fontId="8" fillId="14" borderId="0" applyAlignment="1" pivotButton="0" quotePrefix="0" xfId="0">
      <alignment horizontal="left"/>
    </xf>
    <xf numFmtId="0" fontId="2" fillId="15" borderId="0" pivotButton="0" quotePrefix="0" xfId="0"/>
    <xf numFmtId="0" fontId="2" fillId="15" borderId="0" applyAlignment="1" pivotButton="0" quotePrefix="0" xfId="0">
      <alignment horizontal="left"/>
    </xf>
    <xf numFmtId="164" fontId="2" fillId="15" borderId="0" applyAlignment="1" pivotButton="0" quotePrefix="0" xfId="0">
      <alignment horizontal="left"/>
    </xf>
    <xf numFmtId="165" fontId="2" fillId="15" borderId="0" pivotButton="0" quotePrefix="0" xfId="0"/>
    <xf numFmtId="165" fontId="2" fillId="15" borderId="0" applyAlignment="1" pivotButton="0" quotePrefix="0" xfId="0">
      <alignment horizontal="left"/>
    </xf>
    <xf numFmtId="0" fontId="2" fillId="16" borderId="0" pivotButton="0" quotePrefix="0" xfId="0"/>
    <xf numFmtId="0" fontId="2" fillId="16" borderId="0" applyAlignment="1" pivotButton="0" quotePrefix="0" xfId="0">
      <alignment horizontal="left"/>
    </xf>
    <xf numFmtId="164" fontId="2" fillId="16" borderId="0" pivotButton="0" quotePrefix="0" xfId="0"/>
    <xf numFmtId="164" fontId="8" fillId="16" borderId="0" applyAlignment="1" pivotButton="0" quotePrefix="0" xfId="0">
      <alignment horizontal="left"/>
    </xf>
    <xf numFmtId="165" fontId="2" fillId="16" borderId="0" pivotButton="0" quotePrefix="0" xfId="0"/>
    <xf numFmtId="165" fontId="3" fillId="16" borderId="0" applyAlignment="1" pivotButton="0" quotePrefix="0" xfId="0">
      <alignment horizontal="left"/>
    </xf>
    <xf numFmtId="165" fontId="8" fillId="16" borderId="0" applyAlignment="1" pivotButton="0" quotePrefix="0" xfId="0">
      <alignment horizontal="left"/>
    </xf>
    <xf numFmtId="0" fontId="2" fillId="17" borderId="0" pivotButton="0" quotePrefix="0" xfId="0"/>
    <xf numFmtId="0" fontId="2" fillId="17" borderId="0" applyAlignment="1" pivotButton="0" quotePrefix="0" xfId="0">
      <alignment horizontal="left"/>
    </xf>
    <xf numFmtId="164" fontId="2" fillId="17" borderId="0" pivotButton="0" quotePrefix="0" xfId="0"/>
    <xf numFmtId="164" fontId="8" fillId="17" borderId="0" applyAlignment="1" pivotButton="0" quotePrefix="0" xfId="0">
      <alignment horizontal="left"/>
    </xf>
    <xf numFmtId="165" fontId="2" fillId="17" borderId="0" pivotButton="0" quotePrefix="0" xfId="0"/>
    <xf numFmtId="165" fontId="3" fillId="17" borderId="0" applyAlignment="1" pivotButton="0" quotePrefix="0" xfId="0">
      <alignment horizontal="left"/>
    </xf>
    <xf numFmtId="165" fontId="8" fillId="17" borderId="0" applyAlignment="1" pivotButton="0" quotePrefix="0" xfId="0">
      <alignment horizontal="left"/>
    </xf>
    <xf numFmtId="165" fontId="2" fillId="3" borderId="0" pivotButton="0" quotePrefix="0" xfId="0"/>
    <xf numFmtId="165" fontId="3" fillId="3" borderId="0" applyAlignment="1" pivotButton="0" quotePrefix="0" xfId="0">
      <alignment horizontal="left"/>
    </xf>
    <xf numFmtId="165" fontId="8" fillId="3" borderId="0" applyAlignment="1" pivotButton="0" quotePrefix="0" xfId="0">
      <alignment horizontal="left"/>
    </xf>
    <xf numFmtId="165" fontId="1" fillId="25" borderId="0" pivotButton="0" quotePrefix="0" xfId="0"/>
    <xf numFmtId="0" fontId="2" fillId="25" borderId="0" pivotButton="0" quotePrefix="0" xfId="0"/>
    <xf numFmtId="164" fontId="2" fillId="25" borderId="0" pivotButton="0" quotePrefix="0" xfId="0"/>
    <xf numFmtId="49" fontId="4" fillId="0" borderId="0" pivotButton="0" quotePrefix="0" xfId="0"/>
    <xf numFmtId="168" fontId="4" fillId="0" borderId="0" pivotButton="0" quotePrefix="0" xfId="0"/>
    <xf numFmtId="14" fontId="4" fillId="0" borderId="0" pivotButton="0" quotePrefix="0" xfId="0"/>
    <xf numFmtId="49" fontId="4" fillId="30" borderId="0" pivotButton="0" quotePrefix="0" xfId="0"/>
    <xf numFmtId="168" fontId="4" fillId="30" borderId="0" pivotButton="0" quotePrefix="0" xfId="0"/>
    <xf numFmtId="0" fontId="4" fillId="30" borderId="0" pivotButton="0" quotePrefix="0" xfId="0"/>
    <xf numFmtId="14" fontId="4" fillId="30" borderId="0" pivotButton="0" quotePrefix="0" xfId="0"/>
    <xf numFmtId="169" fontId="4" fillId="30" borderId="0" pivotButton="0" quotePrefix="0" xfId="0"/>
    <xf numFmtId="170" fontId="4" fillId="30" borderId="0" pivotButton="0" quotePrefix="0" xfId="0"/>
    <xf numFmtId="0" fontId="4" fillId="24" borderId="0" pivotButton="0" quotePrefix="0" xfId="0"/>
    <xf numFmtId="169" fontId="4" fillId="0" borderId="0" pivotButton="0" quotePrefix="0" xfId="0"/>
    <xf numFmtId="170" fontId="4" fillId="0" borderId="0" pivotButton="0" quotePrefix="0" xfId="0"/>
    <xf numFmtId="0" fontId="4" fillId="35" borderId="0" pivotButton="0" quotePrefix="0" xfId="0"/>
    <xf numFmtId="49" fontId="4" fillId="29" borderId="0" pivotButton="0" quotePrefix="0" xfId="0"/>
    <xf numFmtId="168" fontId="4" fillId="29" borderId="0" pivotButton="0" quotePrefix="0" xfId="0"/>
    <xf numFmtId="0" fontId="4" fillId="29" borderId="0" pivotButton="0" quotePrefix="0" xfId="0"/>
    <xf numFmtId="14" fontId="4" fillId="29" borderId="0" pivotButton="0" quotePrefix="0" xfId="0"/>
    <xf numFmtId="169" fontId="4" fillId="29" borderId="0" pivotButton="0" quotePrefix="0" xfId="0"/>
    <xf numFmtId="170" fontId="4" fillId="29" borderId="0" pivotButton="0" quotePrefix="0" xfId="0"/>
    <xf numFmtId="49" fontId="4" fillId="24" borderId="0" pivotButton="0" quotePrefix="0" xfId="0"/>
    <xf numFmtId="168" fontId="4" fillId="24" borderId="0" pivotButton="0" quotePrefix="0" xfId="0"/>
    <xf numFmtId="14" fontId="4" fillId="24" borderId="0" pivotButton="0" quotePrefix="0" xfId="0"/>
    <xf numFmtId="168" fontId="4" fillId="3" borderId="0" pivotButton="0" quotePrefix="0" xfId="0"/>
    <xf numFmtId="0" fontId="0" fillId="3" borderId="0" pivotButton="0" quotePrefix="0" xfId="0"/>
    <xf numFmtId="49" fontId="0" fillId="36" borderId="0" pivotButton="0" quotePrefix="0" xfId="0"/>
    <xf numFmtId="49" fontId="0" fillId="3" borderId="0" pivotButton="0" quotePrefix="0" xfId="0"/>
    <xf numFmtId="49" fontId="0" fillId="0" borderId="0" pivotButton="0" quotePrefix="0" xfId="0"/>
    <xf numFmtId="4" fontId="0" fillId="3" borderId="0" pivotButton="0" quotePrefix="0" xfId="0"/>
    <xf numFmtId="0" fontId="0" fillId="3" borderId="14" pivotButton="0" quotePrefix="0" xfId="0"/>
    <xf numFmtId="0" fontId="0" fillId="3" borderId="15" pivotButton="0" quotePrefix="0" xfId="0"/>
    <xf numFmtId="49" fontId="0" fillId="36" borderId="16" pivotButton="0" quotePrefix="0" xfId="0"/>
    <xf numFmtId="49" fontId="0" fillId="3" borderId="15" pivotButton="0" quotePrefix="0" xfId="0"/>
    <xf numFmtId="49" fontId="0" fillId="0" borderId="15" pivotButton="0" quotePrefix="0" xfId="0"/>
    <xf numFmtId="4" fontId="0" fillId="3" borderId="15" pivotButton="0" quotePrefix="0" xfId="0"/>
    <xf numFmtId="49" fontId="0" fillId="0" borderId="17" pivotButton="0" quotePrefix="0" xfId="0"/>
    <xf numFmtId="49" fontId="0" fillId="3" borderId="18" pivotButton="0" quotePrefix="0" xfId="0"/>
    <xf numFmtId="49" fontId="9" fillId="37" borderId="19" pivotButton="0" quotePrefix="0" xfId="0"/>
    <xf numFmtId="167" fontId="9" fillId="37" borderId="20" pivotButton="0" quotePrefix="0" xfId="0"/>
    <xf numFmtId="0" fontId="9" fillId="37" borderId="20" pivotButton="0" quotePrefix="0" xfId="0"/>
    <xf numFmtId="0" fontId="10" fillId="37" borderId="20" pivotButton="0" quotePrefix="0" xfId="0"/>
    <xf numFmtId="0" fontId="0" fillId="3" borderId="18" pivotButton="0" quotePrefix="0" xfId="0"/>
    <xf numFmtId="49" fontId="0" fillId="36" borderId="20" pivotButton="0" quotePrefix="0" xfId="0"/>
    <xf numFmtId="165" fontId="0" fillId="0" borderId="15" pivotButton="0" quotePrefix="0" xfId="0"/>
    <xf numFmtId="171" fontId="0" fillId="3" borderId="15" pivotButton="0" quotePrefix="0" xfId="0"/>
    <xf numFmtId="171" fontId="0" fillId="0" borderId="15" pivotButton="0" quotePrefix="0" xfId="0"/>
    <xf numFmtId="167" fontId="0" fillId="0" borderId="15" pivotButton="0" quotePrefix="0" xfId="0"/>
    <xf numFmtId="167" fontId="0" fillId="3" borderId="15" pivotButton="0" quotePrefix="0" xfId="0"/>
    <xf numFmtId="167" fontId="0" fillId="0" borderId="17" pivotButton="0" quotePrefix="0" xfId="0"/>
    <xf numFmtId="0" fontId="0" fillId="3" borderId="24" pivotButton="0" quotePrefix="0" xfId="0"/>
    <xf numFmtId="49" fontId="12" fillId="3" borderId="18" pivotButton="0" quotePrefix="0" xfId="0"/>
    <xf numFmtId="49" fontId="13" fillId="3" borderId="15" pivotButton="0" quotePrefix="0" xfId="0"/>
    <xf numFmtId="49" fontId="11" fillId="3" borderId="24" pivotButton="0" quotePrefix="0" xfId="0"/>
    <xf numFmtId="49" fontId="0" fillId="3" borderId="27" applyAlignment="1" pivotButton="0" quotePrefix="0" xfId="0">
      <alignment horizontal="left"/>
    </xf>
    <xf numFmtId="49" fontId="0" fillId="3" borderId="14" pivotButton="0" quotePrefix="0" xfId="0"/>
    <xf numFmtId="49" fontId="0" fillId="3" borderId="14" applyAlignment="1" pivotButton="0" quotePrefix="0" xfId="0">
      <alignment horizontal="right"/>
    </xf>
    <xf numFmtId="49" fontId="13" fillId="3" borderId="15" applyAlignment="1" pivotButton="0" quotePrefix="0" xfId="0">
      <alignment horizontal="right"/>
    </xf>
    <xf numFmtId="0" fontId="0" fillId="3" borderId="28" pivotButton="0" quotePrefix="0" xfId="0"/>
    <xf numFmtId="165" fontId="11" fillId="19" borderId="20" pivotButton="0" quotePrefix="0" xfId="0"/>
    <xf numFmtId="172" fontId="11" fillId="11" borderId="20" pivotButton="0" quotePrefix="0" xfId="0"/>
    <xf numFmtId="171" fontId="11" fillId="11" borderId="20" pivotButton="0" quotePrefix="0" xfId="0"/>
    <xf numFmtId="167" fontId="14" fillId="3" borderId="15" pivotButton="0" quotePrefix="0" xfId="0"/>
    <xf numFmtId="49" fontId="0" fillId="3" borderId="14" applyAlignment="1" pivotButton="0" quotePrefix="0" xfId="0">
      <alignment horizontal="left"/>
    </xf>
    <xf numFmtId="171" fontId="11" fillId="19" borderId="20" pivotButton="0" quotePrefix="0" xfId="0"/>
    <xf numFmtId="49" fontId="0" fillId="3" borderId="27" pivotButton="0" quotePrefix="0" xfId="0"/>
    <xf numFmtId="165" fontId="0" fillId="24" borderId="15" pivotButton="0" quotePrefix="0" xfId="0"/>
    <xf numFmtId="49" fontId="0" fillId="3" borderId="14" applyAlignment="1" pivotButton="0" quotePrefix="0" xfId="0">
      <alignment horizontal="center"/>
    </xf>
    <xf numFmtId="49" fontId="15" fillId="3" borderId="14" pivotButton="0" quotePrefix="0" xfId="0"/>
    <xf numFmtId="49" fontId="15" fillId="3" borderId="14" applyAlignment="1" pivotButton="0" quotePrefix="0" xfId="0">
      <alignment horizontal="left"/>
    </xf>
    <xf numFmtId="167" fontId="11" fillId="19" borderId="20" pivotButton="0" quotePrefix="0" xfId="0"/>
    <xf numFmtId="167" fontId="16" fillId="28" borderId="20" pivotButton="0" quotePrefix="0" xfId="0"/>
    <xf numFmtId="171" fontId="16" fillId="28" borderId="20" pivotButton="0" quotePrefix="0" xfId="0"/>
    <xf numFmtId="0" fontId="16" fillId="28" borderId="20" pivotButton="0" quotePrefix="0" xfId="0"/>
    <xf numFmtId="167" fontId="14" fillId="3" borderId="18" pivotButton="0" quotePrefix="0" xfId="0"/>
    <xf numFmtId="49" fontId="11" fillId="3" borderId="15" pivotButton="0" quotePrefix="0" xfId="0"/>
    <xf numFmtId="171" fontId="11" fillId="3" borderId="14" pivotButton="0" quotePrefix="0" xfId="0"/>
    <xf numFmtId="171" fontId="11" fillId="3" borderId="15" pivotButton="0" quotePrefix="0" xfId="0"/>
    <xf numFmtId="171" fontId="13" fillId="3" borderId="15" pivotButton="0" quotePrefix="0" xfId="0"/>
    <xf numFmtId="49" fontId="11" fillId="3" borderId="28" applyAlignment="1" pivotButton="0" quotePrefix="0" xfId="0">
      <alignment horizontal="right"/>
    </xf>
    <xf numFmtId="0" fontId="11" fillId="11" borderId="20" applyAlignment="1" pivotButton="0" quotePrefix="0" xfId="0">
      <alignment horizontal="left"/>
    </xf>
    <xf numFmtId="0" fontId="13" fillId="3" borderId="15" pivotButton="0" quotePrefix="0" xfId="0"/>
    <xf numFmtId="167" fontId="11" fillId="19" borderId="20" applyAlignment="1" pivotButton="0" quotePrefix="0" xfId="0">
      <alignment horizontal="right"/>
    </xf>
    <xf numFmtId="167" fontId="11" fillId="39" borderId="20" pivotButton="0" quotePrefix="0" xfId="0"/>
    <xf numFmtId="1" fontId="11" fillId="39" borderId="20" pivotButton="0" quotePrefix="0" xfId="0"/>
    <xf numFmtId="0" fontId="0" fillId="0" borderId="15" pivotButton="0" quotePrefix="0" xfId="0"/>
    <xf numFmtId="169" fontId="0" fillId="0" borderId="15" pivotButton="0" quotePrefix="0" xfId="0"/>
    <xf numFmtId="0" fontId="0" fillId="0" borderId="29" pivotButton="0" quotePrefix="0" xfId="0"/>
    <xf numFmtId="49" fontId="11" fillId="40" borderId="20" pivotButton="0" quotePrefix="0" xfId="0"/>
    <xf numFmtId="49" fontId="0" fillId="0" borderId="30" pivotButton="0" quotePrefix="0" xfId="0"/>
    <xf numFmtId="0" fontId="0" fillId="3" borderId="30" pivotButton="0" quotePrefix="0" xfId="0"/>
    <xf numFmtId="4" fontId="0" fillId="3" borderId="30" pivotButton="0" quotePrefix="0" xfId="0"/>
    <xf numFmtId="49" fontId="0" fillId="0" borderId="31" pivotButton="0" quotePrefix="0" xfId="0"/>
    <xf numFmtId="2" fontId="11" fillId="3" borderId="24" pivotButton="0" quotePrefix="0" xfId="0"/>
    <xf numFmtId="49" fontId="9" fillId="41" borderId="19" pivotButton="0" quotePrefix="0" xfId="0"/>
    <xf numFmtId="0" fontId="9" fillId="41" borderId="20" pivotButton="0" quotePrefix="0" xfId="0"/>
    <xf numFmtId="0" fontId="10" fillId="41" borderId="20" pivotButton="0" quotePrefix="0" xfId="0"/>
    <xf numFmtId="49" fontId="0" fillId="9" borderId="19" pivotButton="0" quotePrefix="0" xfId="0"/>
    <xf numFmtId="0" fontId="0" fillId="9" borderId="20" pivotButton="0" quotePrefix="0" xfId="0"/>
    <xf numFmtId="167" fontId="11" fillId="9" borderId="20" pivotButton="0" quotePrefix="0" xfId="0"/>
    <xf numFmtId="171" fontId="11" fillId="9" borderId="20" pivotButton="0" quotePrefix="0" xfId="0"/>
    <xf numFmtId="0" fontId="11" fillId="9" borderId="20" pivotButton="0" quotePrefix="0" xfId="0"/>
    <xf numFmtId="49" fontId="17" fillId="3" borderId="15" pivotButton="0" quotePrefix="0" xfId="0"/>
    <xf numFmtId="49" fontId="0" fillId="3" borderId="15" applyAlignment="1" pivotButton="0" quotePrefix="0" xfId="0">
      <alignment horizontal="center"/>
    </xf>
    <xf numFmtId="171" fontId="11" fillId="42" borderId="20" pivotButton="0" quotePrefix="0" xfId="0"/>
    <xf numFmtId="167" fontId="11" fillId="42" borderId="20" pivotButton="0" quotePrefix="0" xfId="0"/>
    <xf numFmtId="0" fontId="11" fillId="19" borderId="20" pivotButton="0" quotePrefix="0" xfId="0"/>
    <xf numFmtId="0" fontId="11" fillId="42" borderId="20" pivotButton="0" quotePrefix="0" xfId="0"/>
    <xf numFmtId="49" fontId="0" fillId="3" borderId="27" applyAlignment="1" pivotButton="0" quotePrefix="0" xfId="0">
      <alignment horizontal="center"/>
    </xf>
    <xf numFmtId="172" fontId="11" fillId="42" borderId="20" pivotButton="0" quotePrefix="0" xfId="0"/>
    <xf numFmtId="0" fontId="0" fillId="3" borderId="32" pivotButton="0" quotePrefix="0" xfId="0"/>
    <xf numFmtId="167" fontId="0" fillId="3" borderId="24" applyAlignment="1" pivotButton="0" quotePrefix="0" xfId="0">
      <alignment horizontal="center"/>
    </xf>
    <xf numFmtId="2" fontId="11" fillId="19" borderId="20" pivotButton="0" quotePrefix="0" xfId="0"/>
    <xf numFmtId="167" fontId="11" fillId="3" borderId="24" pivotButton="0" quotePrefix="0" xfId="0"/>
    <xf numFmtId="167" fontId="11" fillId="3" borderId="15" pivotButton="0" quotePrefix="0" xfId="0"/>
    <xf numFmtId="49" fontId="0" fillId="7" borderId="19" pivotButton="0" quotePrefix="0" xfId="0"/>
    <xf numFmtId="0" fontId="0" fillId="3" borderId="18" applyAlignment="1" pivotButton="0" quotePrefix="0" xfId="0">
      <alignment horizontal="center"/>
    </xf>
    <xf numFmtId="0" fontId="0" fillId="3" borderId="15" applyAlignment="1" pivotButton="0" quotePrefix="0" xfId="0">
      <alignment horizontal="center"/>
    </xf>
    <xf numFmtId="171" fontId="0" fillId="3" borderId="15" applyAlignment="1" pivotButton="0" quotePrefix="0" xfId="0">
      <alignment horizontal="center"/>
    </xf>
    <xf numFmtId="49" fontId="11" fillId="3" borderId="15" applyAlignment="1" pivotButton="0" quotePrefix="0" xfId="0">
      <alignment horizontal="center"/>
    </xf>
    <xf numFmtId="49" fontId="15" fillId="7" borderId="19" pivotButton="0" quotePrefix="0" xfId="0"/>
    <xf numFmtId="0" fontId="15" fillId="3" borderId="18" pivotButton="0" quotePrefix="0" xfId="0"/>
    <xf numFmtId="0" fontId="15" fillId="3" borderId="15" pivotButton="0" quotePrefix="0" xfId="0"/>
    <xf numFmtId="49" fontId="13" fillId="3" borderId="27" pivotButton="0" quotePrefix="0" xfId="0"/>
    <xf numFmtId="167" fontId="13" fillId="3" borderId="14" pivotButton="0" quotePrefix="0" xfId="0"/>
    <xf numFmtId="171" fontId="11" fillId="42" borderId="33" pivotButton="0" quotePrefix="0" xfId="0"/>
    <xf numFmtId="171" fontId="11" fillId="42" borderId="34" pivotButton="0" quotePrefix="0" xfId="0"/>
    <xf numFmtId="0" fontId="0" fillId="3" borderId="35" pivotButton="0" quotePrefix="0" xfId="0"/>
    <xf numFmtId="49" fontId="0" fillId="3" borderId="19" pivotButton="0" quotePrefix="0" xfId="0"/>
    <xf numFmtId="165" fontId="11" fillId="43" borderId="20" pivotButton="0" quotePrefix="0" xfId="0"/>
    <xf numFmtId="0" fontId="11" fillId="3" borderId="20" pivotButton="0" quotePrefix="0" xfId="0"/>
    <xf numFmtId="0" fontId="0" fillId="3" borderId="36" pivotButton="0" quotePrefix="0" xfId="0"/>
    <xf numFmtId="0" fontId="0" fillId="3" borderId="27" pivotButton="0" quotePrefix="0" xfId="0"/>
    <xf numFmtId="49" fontId="9" fillId="44" borderId="19" pivotButton="0" quotePrefix="0" xfId="0"/>
    <xf numFmtId="0" fontId="0" fillId="44" borderId="20" pivotButton="0" quotePrefix="0" xfId="0"/>
    <xf numFmtId="167" fontId="0" fillId="3" borderId="24" pivotButton="0" quotePrefix="0" xfId="0"/>
    <xf numFmtId="49" fontId="11" fillId="3" borderId="28" pivotButton="0" quotePrefix="0" xfId="0"/>
    <xf numFmtId="1" fontId="11" fillId="42" borderId="20" applyAlignment="1" pivotButton="0" quotePrefix="0" xfId="0">
      <alignment horizontal="right"/>
    </xf>
    <xf numFmtId="49" fontId="11" fillId="3" borderId="32" applyAlignment="1" pivotButton="0" quotePrefix="0" xfId="0">
      <alignment horizontal="right"/>
    </xf>
    <xf numFmtId="0" fontId="0" fillId="42" borderId="20" pivotButton="0" quotePrefix="0" xfId="0"/>
    <xf numFmtId="167" fontId="13" fillId="3" borderId="18" pivotButton="0" quotePrefix="0" xfId="0"/>
    <xf numFmtId="165" fontId="13" fillId="3" borderId="15" pivotButton="0" quotePrefix="0" xfId="0"/>
    <xf numFmtId="2" fontId="11" fillId="19" borderId="20" applyAlignment="1" pivotButton="0" quotePrefix="0" xfId="0">
      <alignment horizontal="right"/>
    </xf>
    <xf numFmtId="167" fontId="15" fillId="3" borderId="15" pivotButton="0" quotePrefix="0" xfId="0"/>
    <xf numFmtId="0" fontId="10" fillId="3" borderId="15" pivotButton="0" quotePrefix="0" xfId="0"/>
    <xf numFmtId="0" fontId="11" fillId="3" borderId="15" pivotButton="0" quotePrefix="0" xfId="0"/>
    <xf numFmtId="2" fontId="11" fillId="3" borderId="24" applyAlignment="1" pivotButton="0" quotePrefix="0" xfId="0">
      <alignment horizontal="right"/>
    </xf>
    <xf numFmtId="173" fontId="13" fillId="3" borderId="15" pivotButton="0" quotePrefix="0" xfId="0"/>
    <xf numFmtId="167" fontId="13" fillId="3" borderId="15" pivotButton="0" quotePrefix="0" xfId="0"/>
    <xf numFmtId="49" fontId="18" fillId="3" borderId="15" pivotButton="0" quotePrefix="0" xfId="0"/>
    <xf numFmtId="167" fontId="11" fillId="3" borderId="15" applyAlignment="1" pivotButton="0" quotePrefix="0" xfId="0">
      <alignment horizontal="right"/>
    </xf>
    <xf numFmtId="4" fontId="0" fillId="0" borderId="0" pivotButton="0" quotePrefix="0" xfId="0"/>
    <xf numFmtId="0" fontId="0" fillId="0" borderId="37" pivotButton="1" quotePrefix="0" xfId="0"/>
    <xf numFmtId="0" fontId="0" fillId="0" borderId="38" pivotButton="1" quotePrefix="0" xfId="0"/>
    <xf numFmtId="0" fontId="0" fillId="0" borderId="38" pivotButton="0" quotePrefix="0" xfId="0"/>
    <xf numFmtId="0" fontId="0" fillId="0" borderId="39" pivotButton="0" quotePrefix="0" xfId="0"/>
    <xf numFmtId="0" fontId="0" fillId="0" borderId="40" pivotButton="0" quotePrefix="0" xfId="0"/>
    <xf numFmtId="0" fontId="0" fillId="0" borderId="37" pivotButton="0" quotePrefix="0" xfId="0"/>
    <xf numFmtId="0" fontId="0" fillId="0" borderId="41" pivotButton="0" quotePrefix="0" xfId="0"/>
    <xf numFmtId="0" fontId="0" fillId="0" borderId="42" pivotButton="0" quotePrefix="0" xfId="0"/>
    <xf numFmtId="0" fontId="0" fillId="0" borderId="43" pivotButton="0" quotePrefix="0" xfId="0"/>
    <xf numFmtId="0" fontId="0" fillId="0" borderId="44" pivotButton="0" quotePrefix="0" xfId="0"/>
    <xf numFmtId="0" fontId="0" fillId="0" borderId="46" pivotButton="0" quotePrefix="0" xfId="0"/>
    <xf numFmtId="165" fontId="0" fillId="45" borderId="0" applyAlignment="1" pivotButton="0" quotePrefix="0" xfId="0">
      <alignment horizontal="left"/>
    </xf>
    <xf numFmtId="164" fontId="0" fillId="45" borderId="0" applyAlignment="1" pivotButton="0" quotePrefix="0" xfId="0">
      <alignment horizontal="left"/>
    </xf>
    <xf numFmtId="0" fontId="9" fillId="45" borderId="0" pivotButton="0" quotePrefix="0" xfId="0"/>
    <xf numFmtId="173" fontId="0" fillId="0" borderId="0" pivotButton="0" quotePrefix="0" xfId="0"/>
    <xf numFmtId="2" fontId="0" fillId="0" borderId="0" pivotButton="0" quotePrefix="0" xfId="0"/>
    <xf numFmtId="0" fontId="12" fillId="0" borderId="0" pivotButton="0" quotePrefix="0" xfId="0"/>
    <xf numFmtId="0" fontId="9" fillId="46" borderId="0" pivotButton="0" quotePrefix="0" xfId="0"/>
    <xf numFmtId="0" fontId="11" fillId="0" borderId="0" pivotButton="0" quotePrefix="0" xfId="0"/>
    <xf numFmtId="1" fontId="9" fillId="46" borderId="0" pivotButton="0" quotePrefix="0" xfId="0"/>
    <xf numFmtId="0" fontId="0" fillId="47" borderId="0" pivotButton="0" quotePrefix="0" xfId="0"/>
    <xf numFmtId="0" fontId="11" fillId="47" borderId="0" pivotButton="0" quotePrefix="0" xfId="0"/>
    <xf numFmtId="0" fontId="20" fillId="0" borderId="0" pivotButton="0" quotePrefix="0" xfId="0"/>
    <xf numFmtId="0" fontId="21" fillId="0" borderId="0" pivotButton="0" quotePrefix="0" xfId="0"/>
    <xf numFmtId="0" fontId="21" fillId="47" borderId="0" pivotButton="0" quotePrefix="0" xfId="0"/>
    <xf numFmtId="0" fontId="0" fillId="48" borderId="0" pivotButton="0" quotePrefix="0" xfId="0"/>
    <xf numFmtId="0" fontId="21" fillId="48" borderId="0" pivotButton="0" quotePrefix="0" xfId="0"/>
    <xf numFmtId="164" fontId="0" fillId="0" borderId="0" pivotButton="0" quotePrefix="0" xfId="0"/>
    <xf numFmtId="165" fontId="0" fillId="0" borderId="0" pivotButton="0" quotePrefix="0" xfId="0"/>
    <xf numFmtId="165" fontId="20" fillId="0" borderId="0" pivotButton="0" quotePrefix="0" xfId="0"/>
    <xf numFmtId="0" fontId="11" fillId="48" borderId="0" pivotButton="0" quotePrefix="0" xfId="0"/>
    <xf numFmtId="0" fontId="0" fillId="49" borderId="0" pivotButton="0" quotePrefix="0" xfId="0"/>
    <xf numFmtId="0" fontId="11" fillId="49" borderId="0" pivotButton="0" quotePrefix="0" xfId="0"/>
    <xf numFmtId="0" fontId="2" fillId="30" borderId="26" pivotButton="0" quotePrefix="0" xfId="1"/>
    <xf numFmtId="0" fontId="2" fillId="21" borderId="26" applyAlignment="1" pivotButton="0" quotePrefix="0" xfId="1">
      <alignment horizontal="left"/>
    </xf>
    <xf numFmtId="0" fontId="2" fillId="27" borderId="26" applyAlignment="1" pivotButton="0" quotePrefix="0" xfId="1">
      <alignment horizontal="left"/>
    </xf>
    <xf numFmtId="0" fontId="2" fillId="18" borderId="26" applyAlignment="1" pivotButton="0" quotePrefix="0" xfId="1">
      <alignment horizontal="left"/>
    </xf>
    <xf numFmtId="0" fontId="2" fillId="50" borderId="26" applyAlignment="1" pivotButton="0" quotePrefix="0" xfId="1">
      <alignment horizontal="left"/>
    </xf>
    <xf numFmtId="0" fontId="2" fillId="5" borderId="26" applyAlignment="1" pivotButton="0" quotePrefix="0" xfId="1">
      <alignment horizontal="left"/>
    </xf>
    <xf numFmtId="0" fontId="19" fillId="0" borderId="26" pivotButton="0" quotePrefix="0" xfId="1"/>
    <xf numFmtId="2" fontId="2" fillId="27" borderId="26" pivotButton="0" quotePrefix="0" xfId="1"/>
    <xf numFmtId="2" fontId="2" fillId="24" borderId="26" pivotButton="0" quotePrefix="0" xfId="1"/>
    <xf numFmtId="2" fontId="2" fillId="21" borderId="26" applyAlignment="1" pivotButton="0" quotePrefix="0" xfId="1">
      <alignment horizontal="left"/>
    </xf>
    <xf numFmtId="2" fontId="2" fillId="18" borderId="26" applyAlignment="1" pivotButton="0" quotePrefix="0" xfId="1">
      <alignment horizontal="left"/>
    </xf>
    <xf numFmtId="2" fontId="2" fillId="50" borderId="26" applyAlignment="1" pivotButton="0" quotePrefix="0" xfId="1">
      <alignment horizontal="left"/>
    </xf>
    <xf numFmtId="2" fontId="2" fillId="5" borderId="26" applyAlignment="1" pivotButton="0" quotePrefix="0" xfId="1">
      <alignment horizontal="left"/>
    </xf>
    <xf numFmtId="0" fontId="2" fillId="27" borderId="26" pivotButton="0" quotePrefix="0" xfId="1"/>
    <xf numFmtId="0" fontId="2" fillId="24" borderId="26" pivotButton="0" quotePrefix="0" xfId="1"/>
    <xf numFmtId="165" fontId="2" fillId="21" borderId="26" applyAlignment="1" pivotButton="0" quotePrefix="0" xfId="1">
      <alignment horizontal="left"/>
    </xf>
    <xf numFmtId="165" fontId="2" fillId="18" borderId="26" applyAlignment="1" pivotButton="0" quotePrefix="0" xfId="1">
      <alignment horizontal="left"/>
    </xf>
    <xf numFmtId="165" fontId="2" fillId="50" borderId="26" applyAlignment="1" pivotButton="0" quotePrefix="0" xfId="1">
      <alignment horizontal="left"/>
    </xf>
    <xf numFmtId="165" fontId="2" fillId="5" borderId="26" applyAlignment="1" pivotButton="0" quotePrefix="0" xfId="1">
      <alignment horizontal="left"/>
    </xf>
    <xf numFmtId="2" fontId="2" fillId="18" borderId="26" pivotButton="0" quotePrefix="0" xfId="1"/>
    <xf numFmtId="0" fontId="2" fillId="18" borderId="26" pivotButton="0" quotePrefix="0" xfId="1"/>
    <xf numFmtId="0" fontId="2" fillId="2" borderId="26" pivotButton="0" quotePrefix="0" xfId="1"/>
    <xf numFmtId="165" fontId="2" fillId="25" borderId="26" pivotButton="0" quotePrefix="0" xfId="1"/>
    <xf numFmtId="165" fontId="2" fillId="20" borderId="26" pivotButton="0" quotePrefix="0" xfId="1"/>
    <xf numFmtId="0" fontId="2" fillId="20" borderId="26" pivotButton="0" quotePrefix="0" xfId="1"/>
    <xf numFmtId="0" fontId="2" fillId="0" borderId="26" pivotButton="0" quotePrefix="0" xfId="1"/>
    <xf numFmtId="0" fontId="2" fillId="21" borderId="26" pivotButton="0" quotePrefix="0" xfId="1"/>
    <xf numFmtId="0" fontId="2" fillId="50" borderId="26" pivotButton="0" quotePrefix="0" xfId="1"/>
    <xf numFmtId="0" fontId="2" fillId="5" borderId="26" pivotButton="0" quotePrefix="0" xfId="1"/>
    <xf numFmtId="4" fontId="2" fillId="21" borderId="26" pivotButton="0" quotePrefix="0" xfId="1"/>
    <xf numFmtId="0" fontId="1" fillId="2" borderId="26" pivotButton="0" quotePrefix="0" xfId="1"/>
    <xf numFmtId="0" fontId="2" fillId="3" borderId="26" pivotButton="0" quotePrefix="0" xfId="1"/>
    <xf numFmtId="164" fontId="2" fillId="3" borderId="26" pivotButton="0" quotePrefix="0" xfId="1"/>
    <xf numFmtId="164" fontId="2" fillId="2" borderId="26" pivotButton="0" quotePrefix="0" xfId="1"/>
    <xf numFmtId="164" fontId="2" fillId="27" borderId="26" applyAlignment="1" pivotButton="0" quotePrefix="0" xfId="1">
      <alignment horizontal="left"/>
    </xf>
    <xf numFmtId="0" fontId="2" fillId="12" borderId="26" pivotButton="0" quotePrefix="0" xfId="1"/>
    <xf numFmtId="164" fontId="2" fillId="12" borderId="26" pivotButton="0" quotePrefix="0" xfId="1"/>
    <xf numFmtId="164" fontId="8" fillId="27" borderId="26" applyAlignment="1" pivotButton="0" quotePrefix="0" xfId="1">
      <alignment horizontal="left"/>
    </xf>
    <xf numFmtId="165" fontId="2" fillId="12" borderId="26" pivotButton="0" quotePrefix="0" xfId="1"/>
    <xf numFmtId="165" fontId="2" fillId="2" borderId="26" pivotButton="0" quotePrefix="0" xfId="1"/>
    <xf numFmtId="165" fontId="2" fillId="27" borderId="26" applyAlignment="1" pivotButton="0" quotePrefix="0" xfId="1">
      <alignment horizontal="left"/>
    </xf>
    <xf numFmtId="0" fontId="2" fillId="13" borderId="26" pivotButton="0" quotePrefix="0" xfId="1"/>
    <xf numFmtId="164" fontId="2" fillId="13" borderId="26" pivotButton="0" quotePrefix="0" xfId="1"/>
    <xf numFmtId="165" fontId="2" fillId="13" borderId="26" pivotButton="0" quotePrefix="0" xfId="1"/>
    <xf numFmtId="0" fontId="2" fillId="14" borderId="26" pivotButton="0" quotePrefix="0" xfId="1"/>
    <xf numFmtId="164" fontId="2" fillId="14" borderId="26" pivotButton="0" quotePrefix="0" xfId="1"/>
    <xf numFmtId="165" fontId="2" fillId="14" borderId="26" pivotButton="0" quotePrefix="0" xfId="1"/>
    <xf numFmtId="165" fontId="2" fillId="3" borderId="26" pivotButton="0" quotePrefix="0" xfId="1"/>
    <xf numFmtId="165" fontId="2" fillId="3" borderId="26" applyAlignment="1" pivotButton="0" quotePrefix="0" xfId="1">
      <alignment horizontal="left"/>
    </xf>
    <xf numFmtId="0" fontId="22" fillId="0" borderId="0" pivotButton="0" quotePrefix="0" xfId="0"/>
    <xf numFmtId="0" fontId="23" fillId="0" borderId="0" pivotButton="0" quotePrefix="0" xfId="0"/>
    <xf numFmtId="0" fontId="24" fillId="51" borderId="0" pivotButton="0" quotePrefix="0" xfId="0"/>
    <xf numFmtId="0" fontId="0" fillId="51" borderId="0" pivotButton="0" quotePrefix="0" xfId="0"/>
    <xf numFmtId="1" fontId="0" fillId="0" borderId="0" pivotButton="0" quotePrefix="0" xfId="0"/>
    <xf numFmtId="0" fontId="11" fillId="52" borderId="0" pivotButton="0" quotePrefix="0" xfId="0"/>
    <xf numFmtId="2" fontId="11" fillId="0" borderId="0" pivotButton="0" quotePrefix="0" xfId="0"/>
    <xf numFmtId="2" fontId="11" fillId="52" borderId="0" pivotButton="0" quotePrefix="0" xfId="0"/>
    <xf numFmtId="1" fontId="11" fillId="52" borderId="0" pivotButton="0" quotePrefix="0" xfId="0"/>
    <xf numFmtId="0" fontId="25" fillId="0" borderId="0" pivotButton="0" quotePrefix="0" xfId="0"/>
    <xf numFmtId="0" fontId="26" fillId="0" borderId="0" pivotButton="0" quotePrefix="0" xfId="0"/>
    <xf numFmtId="174" fontId="0" fillId="0" borderId="0" pivotButton="0" quotePrefix="0" xfId="0"/>
    <xf numFmtId="175" fontId="0" fillId="0" borderId="0" pivotButton="0" quotePrefix="0" xfId="0"/>
    <xf numFmtId="0" fontId="27" fillId="0" borderId="0" pivotButton="0" quotePrefix="0" xfId="0"/>
    <xf numFmtId="165" fontId="20" fillId="52" borderId="0" pivotButton="0" quotePrefix="0" xfId="0"/>
    <xf numFmtId="0" fontId="0" fillId="52" borderId="0" pivotButton="0" quotePrefix="0" xfId="0"/>
    <xf numFmtId="165" fontId="0" fillId="52" borderId="0" pivotButton="0" quotePrefix="0" xfId="0"/>
    <xf numFmtId="174" fontId="0" fillId="52" borderId="0" pivotButton="0" quotePrefix="0" xfId="0"/>
    <xf numFmtId="175" fontId="0" fillId="52" borderId="0" pivotButton="0" quotePrefix="0" xfId="0"/>
    <xf numFmtId="0" fontId="28" fillId="52" borderId="0" pivotButton="0" quotePrefix="0" xfId="0"/>
    <xf numFmtId="0" fontId="29" fillId="0" borderId="0" pivotButton="0" quotePrefix="0" xfId="0"/>
    <xf numFmtId="167" fontId="20" fillId="0" borderId="0" pivotButton="0" quotePrefix="0" xfId="0"/>
    <xf numFmtId="0" fontId="30" fillId="0" borderId="0" pivotButton="0" quotePrefix="0" xfId="0"/>
    <xf numFmtId="0" fontId="31" fillId="0" borderId="0" pivotButton="0" quotePrefix="0" xfId="0"/>
    <xf numFmtId="0" fontId="33" fillId="0" borderId="0" pivotButton="0" quotePrefix="0" xfId="0"/>
    <xf numFmtId="0" fontId="21" fillId="53" borderId="0" pivotButton="0" quotePrefix="0" xfId="0"/>
    <xf numFmtId="0" fontId="34" fillId="0" borderId="0" pivotButton="0" quotePrefix="0" xfId="0"/>
    <xf numFmtId="0" fontId="36" fillId="0" borderId="0" pivotButton="0" quotePrefix="0" xfId="0"/>
    <xf numFmtId="0" fontId="20" fillId="53" borderId="0" pivotButton="0" quotePrefix="0" xfId="0"/>
    <xf numFmtId="164" fontId="20" fillId="53" borderId="0" pivotButton="0" quotePrefix="0" xfId="0"/>
    <xf numFmtId="0" fontId="11" fillId="0" borderId="49" pivotButton="0" quotePrefix="0" xfId="0"/>
    <xf numFmtId="0" fontId="0" fillId="0" borderId="49" pivotButton="0" quotePrefix="0" xfId="0"/>
    <xf numFmtId="0" fontId="0" fillId="0" borderId="50" pivotButton="0" quotePrefix="0" xfId="0"/>
    <xf numFmtId="2" fontId="0" fillId="0" borderId="50" pivotButton="0" quotePrefix="0" xfId="0"/>
    <xf numFmtId="164" fontId="20" fillId="53" borderId="50" pivotButton="0" quotePrefix="0" xfId="0"/>
    <xf numFmtId="176" fontId="0" fillId="0" borderId="50" pivotButton="0" quotePrefix="0" xfId="0"/>
    <xf numFmtId="0" fontId="0" fillId="0" borderId="51" pivotButton="0" quotePrefix="0" xfId="0"/>
    <xf numFmtId="2" fontId="0" fillId="0" borderId="51" pivotButton="0" quotePrefix="0" xfId="0"/>
    <xf numFmtId="164" fontId="20" fillId="53" borderId="51" pivotButton="0" quotePrefix="0" xfId="0"/>
    <xf numFmtId="176" fontId="0" fillId="0" borderId="51" pivotButton="0" quotePrefix="0" xfId="0"/>
    <xf numFmtId="0" fontId="9" fillId="54" borderId="53" pivotButton="0" quotePrefix="0" xfId="0"/>
    <xf numFmtId="0" fontId="9" fillId="54" borderId="54" pivotButton="0" quotePrefix="0" xfId="0"/>
    <xf numFmtId="0" fontId="11" fillId="0" borderId="55" pivotButton="0" quotePrefix="0" xfId="0"/>
    <xf numFmtId="0" fontId="11" fillId="0" borderId="56" pivotButton="0" quotePrefix="0" xfId="0"/>
    <xf numFmtId="0" fontId="9" fillId="54" borderId="57" pivotButton="0" quotePrefix="0" xfId="0"/>
    <xf numFmtId="0" fontId="0" fillId="0" borderId="58" pivotButton="0" quotePrefix="0" xfId="0"/>
    <xf numFmtId="0" fontId="0" fillId="0" borderId="59" pivotButton="0" quotePrefix="0" xfId="0"/>
    <xf numFmtId="0" fontId="21" fillId="53" borderId="49" pivotButton="0" quotePrefix="0" xfId="0"/>
    <xf numFmtId="164" fontId="21" fillId="53" borderId="49" pivotButton="0" quotePrefix="0" xfId="0"/>
    <xf numFmtId="1" fontId="21" fillId="53" borderId="49" pivotButton="0" quotePrefix="0" xfId="0"/>
    <xf numFmtId="0" fontId="33" fillId="0" borderId="49" pivotButton="0" quotePrefix="0" xfId="0"/>
    <xf numFmtId="2" fontId="11" fillId="0" borderId="49" pivotButton="0" quotePrefix="0" xfId="0"/>
    <xf numFmtId="0" fontId="35" fillId="0" borderId="49" pivotButton="0" quotePrefix="0" xfId="0"/>
    <xf numFmtId="176" fontId="35" fillId="0" borderId="49" pivotButton="0" quotePrefix="0" xfId="0"/>
    <xf numFmtId="177" fontId="11" fillId="0" borderId="49" pivotButton="0" quotePrefix="0" xfId="0"/>
    <xf numFmtId="0" fontId="11" fillId="0" borderId="52" pivotButton="0" quotePrefix="0" xfId="0"/>
    <xf numFmtId="0" fontId="33" fillId="0" borderId="60" pivotButton="0" quotePrefix="0" xfId="0"/>
    <xf numFmtId="0" fontId="0" fillId="0" borderId="60" pivotButton="0" quotePrefix="0" xfId="0"/>
    <xf numFmtId="0" fontId="11" fillId="55" borderId="0" pivotButton="0" quotePrefix="0" xfId="0"/>
    <xf numFmtId="0" fontId="0" fillId="55" borderId="0" pivotButton="0" quotePrefix="0" xfId="0"/>
    <xf numFmtId="165" fontId="20" fillId="53" borderId="0" pivotButton="0" quotePrefix="0" xfId="0"/>
    <xf numFmtId="0" fontId="37" fillId="0" borderId="0" pivotButton="0" quotePrefix="0" xfId="0"/>
    <xf numFmtId="0" fontId="38" fillId="0" borderId="0" pivotButton="0" quotePrefix="0" xfId="0"/>
    <xf numFmtId="0" fontId="25" fillId="56" borderId="0" pivotButton="0" quotePrefix="0" xfId="0"/>
    <xf numFmtId="0" fontId="25" fillId="49" borderId="0" pivotButton="0" quotePrefix="0" xfId="0"/>
    <xf numFmtId="0" fontId="25" fillId="53" borderId="0" pivotButton="0" quotePrefix="0" xfId="0"/>
    <xf numFmtId="0" fontId="25" fillId="48" borderId="0" pivotButton="0" quotePrefix="0" xfId="0"/>
    <xf numFmtId="0" fontId="25" fillId="57" borderId="0" pivotButton="0" quotePrefix="0" xfId="0"/>
    <xf numFmtId="0" fontId="11" fillId="58" borderId="0" pivotButton="0" quotePrefix="0" xfId="0"/>
    <xf numFmtId="0" fontId="0" fillId="58" borderId="0" pivotButton="0" quotePrefix="0" xfId="0"/>
    <xf numFmtId="0" fontId="0" fillId="56" borderId="0" pivotButton="0" quotePrefix="0" xfId="0"/>
    <xf numFmtId="0" fontId="11" fillId="56" borderId="0" pivotButton="0" quotePrefix="0" xfId="0"/>
    <xf numFmtId="0" fontId="0" fillId="53" borderId="0" pivotButton="0" quotePrefix="0" xfId="0"/>
    <xf numFmtId="0" fontId="11" fillId="53" borderId="0" pivotButton="0" quotePrefix="0" xfId="0"/>
    <xf numFmtId="0" fontId="0" fillId="57" borderId="0" pivotButton="0" quotePrefix="0" xfId="0"/>
    <xf numFmtId="0" fontId="0" fillId="59" borderId="0" applyAlignment="1" pivotButton="0" quotePrefix="0" xfId="0">
      <alignment horizontal="center"/>
    </xf>
    <xf numFmtId="165" fontId="20" fillId="60" borderId="0" pivotButton="0" quotePrefix="0" xfId="0"/>
    <xf numFmtId="165" fontId="0" fillId="48" borderId="0" pivotButton="0" quotePrefix="0" xfId="0"/>
    <xf numFmtId="0" fontId="25" fillId="61" borderId="0" pivotButton="0" quotePrefix="0" xfId="0"/>
    <xf numFmtId="0" fontId="25" fillId="62" borderId="0" pivotButton="0" quotePrefix="0" xfId="0"/>
    <xf numFmtId="0" fontId="25" fillId="63" borderId="0" pivotButton="0" quotePrefix="0" xfId="0"/>
    <xf numFmtId="0" fontId="25" fillId="64" borderId="0" pivotButton="0" quotePrefix="0" xfId="0"/>
    <xf numFmtId="0" fontId="40" fillId="0" borderId="0" pivotButton="0" quotePrefix="0" xfId="0"/>
    <xf numFmtId="0" fontId="42" fillId="0" borderId="0" pivotButton="0" quotePrefix="0" xfId="0"/>
    <xf numFmtId="0" fontId="44" fillId="0" borderId="0" pivotButton="0" quotePrefix="0" xfId="0"/>
    <xf numFmtId="0" fontId="11" fillId="59" borderId="0" applyAlignment="1" pivotButton="0" quotePrefix="0" xfId="0">
      <alignment horizontal="center"/>
    </xf>
    <xf numFmtId="165" fontId="0" fillId="56" borderId="0" pivotButton="0" quotePrefix="0" xfId="0"/>
    <xf numFmtId="164" fontId="0" fillId="56" borderId="0" pivotButton="0" quotePrefix="0" xfId="0"/>
    <xf numFmtId="164" fontId="0" fillId="49" borderId="0" pivotButton="0" quotePrefix="0" xfId="0"/>
    <xf numFmtId="165" fontId="0" fillId="49" borderId="0" pivotButton="0" quotePrefix="0" xfId="0"/>
    <xf numFmtId="0" fontId="0" fillId="0" borderId="0" applyAlignment="1" pivotButton="0" quotePrefix="0" xfId="0">
      <alignment horizontal="center"/>
    </xf>
    <xf numFmtId="0" fontId="32" fillId="53" borderId="0" applyAlignment="1" pivotButton="0" quotePrefix="0" xfId="0">
      <alignment horizontal="center"/>
    </xf>
    <xf numFmtId="0" fontId="39" fillId="53" borderId="0" applyAlignment="1" pivotButton="0" quotePrefix="0" xfId="0">
      <alignment horizontal="center"/>
    </xf>
    <xf numFmtId="0" fontId="41" fillId="53" borderId="0" applyAlignment="1" pivotButton="0" quotePrefix="0" xfId="0">
      <alignment horizontal="center"/>
    </xf>
    <xf numFmtId="0" fontId="43" fillId="53" borderId="0" applyAlignment="1" pivotButton="0" quotePrefix="0" xfId="0">
      <alignment horizontal="center"/>
    </xf>
    <xf numFmtId="165" fontId="0" fillId="65" borderId="0" pivotButton="0" quotePrefix="0" xfId="0"/>
    <xf numFmtId="0" fontId="0" fillId="62" borderId="0" pivotButton="0" quotePrefix="0" xfId="0"/>
    <xf numFmtId="0" fontId="36" fillId="45" borderId="0" pivotButton="0" quotePrefix="0" xfId="0"/>
    <xf numFmtId="0" fontId="11" fillId="0" borderId="0" applyAlignment="1" pivotButton="0" quotePrefix="0" xfId="0">
      <alignment horizontal="center"/>
    </xf>
    <xf numFmtId="0" fontId="11" fillId="66" borderId="0" applyAlignment="1" pivotButton="0" quotePrefix="0" xfId="0">
      <alignment horizontal="center"/>
    </xf>
    <xf numFmtId="0" fontId="0" fillId="66" borderId="0" applyAlignment="1" pivotButton="0" quotePrefix="0" xfId="0">
      <alignment horizontal="center"/>
    </xf>
    <xf numFmtId="164" fontId="20" fillId="0" borderId="0" pivotButton="0" quotePrefix="0" xfId="0"/>
    <xf numFmtId="0" fontId="33" fillId="66" borderId="0" pivotButton="0" quotePrefix="0" xfId="0"/>
    <xf numFmtId="0" fontId="45" fillId="66" borderId="0" pivotButton="0" quotePrefix="0" xfId="0"/>
    <xf numFmtId="0" fontId="25" fillId="67" borderId="0" pivotButton="0" quotePrefix="0" xfId="0"/>
    <xf numFmtId="0" fontId="46" fillId="0" borderId="0" pivotButton="0" quotePrefix="0" xfId="0"/>
    <xf numFmtId="165" fontId="0" fillId="67" borderId="0" pivotButton="0" quotePrefix="0" xfId="0"/>
    <xf numFmtId="0" fontId="0" fillId="67" borderId="0" pivotButton="0" quotePrefix="0" xfId="0"/>
    <xf numFmtId="0" fontId="47" fillId="67" borderId="0" pivotButton="0" quotePrefix="0" xfId="0"/>
    <xf numFmtId="165" fontId="0" fillId="61" borderId="0" pivotButton="0" quotePrefix="0" xfId="0"/>
    <xf numFmtId="0" fontId="0" fillId="61" borderId="0" pivotButton="0" quotePrefix="0" xfId="0"/>
    <xf numFmtId="0" fontId="47" fillId="61" borderId="0" pivotButton="0" quotePrefix="0" xfId="0"/>
    <xf numFmtId="167" fontId="0" fillId="0" borderId="0" pivotButton="0" quotePrefix="0" xfId="0"/>
    <xf numFmtId="167" fontId="0" fillId="57" borderId="0" pivotButton="0" quotePrefix="0" xfId="0"/>
    <xf numFmtId="165" fontId="0" fillId="57" borderId="0" pivotButton="0" quotePrefix="0" xfId="0"/>
    <xf numFmtId="178" fontId="0" fillId="57" borderId="0" pivotButton="0" quotePrefix="0" xfId="0"/>
    <xf numFmtId="0" fontId="11" fillId="68" borderId="0" pivotButton="0" quotePrefix="0" xfId="0"/>
    <xf numFmtId="0" fontId="11" fillId="69" borderId="0" pivotButton="0" quotePrefix="0" xfId="0"/>
    <xf numFmtId="0" fontId="46" fillId="59" borderId="0" applyAlignment="1" pivotButton="0" quotePrefix="0" xfId="0">
      <alignment horizontal="center"/>
    </xf>
    <xf numFmtId="0" fontId="47" fillId="0" borderId="0" pivotButton="0" quotePrefix="0" xfId="0"/>
    <xf numFmtId="0" fontId="0" fillId="68" borderId="0" pivotButton="0" quotePrefix="0" xfId="0"/>
    <xf numFmtId="165" fontId="0" fillId="68" borderId="0" pivotButton="0" quotePrefix="0" xfId="0"/>
    <xf numFmtId="0" fontId="0" fillId="69" borderId="0" pivotButton="0" quotePrefix="0" xfId="0"/>
    <xf numFmtId="165" fontId="0" fillId="69" borderId="0" pivotButton="0" quotePrefix="0" xfId="0"/>
    <xf numFmtId="0" fontId="35" fillId="67" borderId="0" pivotButton="0" quotePrefix="0" xfId="0"/>
    <xf numFmtId="0" fontId="48" fillId="0" borderId="0" pivotButton="0" quotePrefix="0" xfId="0"/>
    <xf numFmtId="3" fontId="0" fillId="0" borderId="0" pivotButton="0" quotePrefix="0" xfId="0"/>
    <xf numFmtId="0" fontId="35" fillId="57" borderId="0" pivotButton="0" quotePrefix="0" xfId="0"/>
    <xf numFmtId="0" fontId="49" fillId="49" borderId="0" pivotButton="0" quotePrefix="0" xfId="0"/>
    <xf numFmtId="2" fontId="0" fillId="52" borderId="0" pivotButton="0" quotePrefix="0" xfId="0"/>
    <xf numFmtId="164" fontId="0" fillId="52" borderId="0" pivotButton="0" quotePrefix="0" xfId="0"/>
    <xf numFmtId="0" fontId="35" fillId="62" borderId="0" pivotButton="0" quotePrefix="0" xfId="0"/>
    <xf numFmtId="0" fontId="35" fillId="64" borderId="0" pivotButton="0" quotePrefix="0" xfId="0"/>
    <xf numFmtId="0" fontId="50" fillId="0" borderId="0" pivotButton="0" quotePrefix="0" xfId="0"/>
    <xf numFmtId="0" fontId="11" fillId="49" borderId="0" applyAlignment="1" pivotButton="0" quotePrefix="0" xfId="0">
      <alignment wrapText="1"/>
    </xf>
    <xf numFmtId="0" fontId="49" fillId="49" borderId="0" applyAlignment="1" pivotButton="0" quotePrefix="0" xfId="0">
      <alignment wrapText="1"/>
    </xf>
    <xf numFmtId="0" fontId="0" fillId="0" borderId="0" applyAlignment="1" pivotButton="0" quotePrefix="0" xfId="0">
      <alignment wrapText="1"/>
    </xf>
    <xf numFmtId="0" fontId="11" fillId="48" borderId="0" applyAlignment="1" pivotButton="0" quotePrefix="0" xfId="0">
      <alignment wrapText="1"/>
    </xf>
    <xf numFmtId="0" fontId="0" fillId="0" borderId="0" applyAlignment="1" pivotButton="0" quotePrefix="0" xfId="0">
      <alignment horizontal="center" wrapText="1"/>
    </xf>
    <xf numFmtId="1" fontId="0" fillId="52" borderId="0" pivotButton="0" quotePrefix="0" xfId="0"/>
    <xf numFmtId="0" fontId="11" fillId="0" borderId="0" applyAlignment="1" pivotButton="0" quotePrefix="0" xfId="0">
      <alignment wrapText="1"/>
    </xf>
    <xf numFmtId="2" fontId="0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/>
    </xf>
    <xf numFmtId="3" fontId="20" fillId="53" borderId="0" pivotButton="0" quotePrefix="0" xfId="0"/>
    <xf numFmtId="0" fontId="11" fillId="67" borderId="0" applyAlignment="1" pivotButton="0" quotePrefix="0" xfId="0">
      <alignment horizontal="center"/>
    </xf>
    <xf numFmtId="0" fontId="11" fillId="53" borderId="0" applyAlignment="1" pivotButton="0" quotePrefix="0" xfId="0">
      <alignment horizontal="center"/>
    </xf>
    <xf numFmtId="0" fontId="11" fillId="70" borderId="0" pivotButton="0" quotePrefix="0" xfId="0"/>
    <xf numFmtId="0" fontId="11" fillId="70" borderId="0" applyAlignment="1" pivotButton="0" quotePrefix="0" xfId="0">
      <alignment horizontal="center"/>
    </xf>
    <xf numFmtId="0" fontId="51" fillId="48" borderId="0" pivotButton="0" quotePrefix="0" xfId="0"/>
    <xf numFmtId="0" fontId="51" fillId="53" borderId="0" pivotButton="0" quotePrefix="0" xfId="0"/>
    <xf numFmtId="0" fontId="51" fillId="70" borderId="0" pivotButton="0" quotePrefix="0" xfId="0"/>
    <xf numFmtId="165" fontId="0" fillId="53" borderId="0" pivotButton="0" quotePrefix="0" xfId="0"/>
    <xf numFmtId="0" fontId="0" fillId="70" borderId="0" pivotButton="0" quotePrefix="0" xfId="0"/>
    <xf numFmtId="0" fontId="37" fillId="0" borderId="0" pivotButton="0" quotePrefix="1" xfId="0"/>
    <xf numFmtId="0" fontId="38" fillId="0" borderId="0" pivotButton="0" quotePrefix="1" xfId="0"/>
    <xf numFmtId="0" fontId="52" fillId="0" borderId="0" pivotButton="0" quotePrefix="0" xfId="0"/>
    <xf numFmtId="0" fontId="35" fillId="48" borderId="0" pivotButton="0" quotePrefix="0" xfId="0"/>
    <xf numFmtId="0" fontId="53" fillId="0" borderId="0" pivotButton="0" quotePrefix="0" xfId="0"/>
    <xf numFmtId="168" fontId="0" fillId="0" borderId="0" pivotButton="0" quotePrefix="0" xfId="0"/>
    <xf numFmtId="16" fontId="0" fillId="0" borderId="0" pivotButton="0" quotePrefix="0" xfId="0"/>
    <xf numFmtId="16" fontId="20" fillId="53" borderId="0" pivotButton="0" quotePrefix="0" xfId="0"/>
    <xf numFmtId="168" fontId="11" fillId="0" borderId="0" pivotButton="0" quotePrefix="0" xfId="0"/>
    <xf numFmtId="0" fontId="11" fillId="57" borderId="0" pivotButton="0" quotePrefix="0" xfId="0"/>
    <xf numFmtId="0" fontId="35" fillId="53" borderId="0" pivotButton="0" quotePrefix="0" xfId="0"/>
    <xf numFmtId="0" fontId="11" fillId="65" borderId="0" pivotButton="0" quotePrefix="0" xfId="0"/>
    <xf numFmtId="178" fontId="20" fillId="53" borderId="0" pivotButton="0" quotePrefix="0" xfId="0"/>
    <xf numFmtId="179" fontId="0" fillId="0" borderId="0" pivotButton="0" quotePrefix="0" xfId="0"/>
    <xf numFmtId="0" fontId="54" fillId="0" borderId="0" pivotButton="0" quotePrefix="0" xfId="0"/>
    <xf numFmtId="0" fontId="55" fillId="0" borderId="0" pivotButton="0" quotePrefix="0" xfId="0"/>
    <xf numFmtId="167" fontId="0" fillId="52" borderId="0" pivotButton="0" quotePrefix="0" xfId="0"/>
    <xf numFmtId="179" fontId="0" fillId="52" borderId="0" pivotButton="0" quotePrefix="0" xfId="0"/>
    <xf numFmtId="164" fontId="11" fillId="0" borderId="0" pivotButton="0" quotePrefix="0" xfId="0"/>
    <xf numFmtId="0" fontId="56" fillId="0" borderId="0" pivotButton="0" quotePrefix="0" xfId="0"/>
    <xf numFmtId="0" fontId="35" fillId="61" borderId="0" pivotButton="0" quotePrefix="0" xfId="0"/>
    <xf numFmtId="180" fontId="0" fillId="0" borderId="0" pivotButton="0" quotePrefix="0" xfId="0"/>
    <xf numFmtId="181" fontId="0" fillId="0" borderId="0" pivotButton="0" quotePrefix="0" xfId="0"/>
    <xf numFmtId="0" fontId="59" fillId="0" borderId="0" pivotButton="0" quotePrefix="0" xfId="0"/>
    <xf numFmtId="0" fontId="11" fillId="61" borderId="0" pivotButton="0" quotePrefix="0" xfId="0"/>
    <xf numFmtId="0" fontId="21" fillId="49" borderId="0" pivotButton="0" quotePrefix="0" xfId="0"/>
    <xf numFmtId="2" fontId="20" fillId="53" borderId="0" pivotButton="0" quotePrefix="0" xfId="0"/>
    <xf numFmtId="0" fontId="60" fillId="0" borderId="0" pivotButton="0" quotePrefix="0" xfId="0"/>
    <xf numFmtId="0" fontId="61" fillId="0" borderId="0" pivotButton="0" quotePrefix="0" xfId="0"/>
    <xf numFmtId="0" fontId="35" fillId="49" borderId="0" pivotButton="0" quotePrefix="0" xfId="0"/>
    <xf numFmtId="0" fontId="62" fillId="0" borderId="0" pivotButton="0" quotePrefix="0" xfId="0"/>
    <xf numFmtId="0" fontId="11" fillId="49" borderId="0" pivotButton="0" quotePrefix="1" xfId="0"/>
    <xf numFmtId="0" fontId="11" fillId="71" borderId="0" pivotButton="0" quotePrefix="0" xfId="0"/>
    <xf numFmtId="0" fontId="11" fillId="72" borderId="0" pivotButton="0" quotePrefix="0" xfId="0"/>
    <xf numFmtId="0" fontId="11" fillId="73" borderId="0" pivotButton="0" quotePrefix="0" xfId="0"/>
    <xf numFmtId="2" fontId="0" fillId="62" borderId="0" pivotButton="0" quotePrefix="0" xfId="0"/>
    <xf numFmtId="2" fontId="0" fillId="49" borderId="0" pivotButton="0" quotePrefix="0" xfId="0"/>
    <xf numFmtId="165" fontId="11" fillId="0" borderId="0" pivotButton="0" quotePrefix="0" xfId="0"/>
    <xf numFmtId="2" fontId="11" fillId="62" borderId="0" pivotButton="0" quotePrefix="0" xfId="0"/>
    <xf numFmtId="2" fontId="11" fillId="49" borderId="0" pivotButton="0" quotePrefix="0" xfId="0"/>
    <xf numFmtId="2" fontId="0" fillId="56" borderId="0" pivotButton="0" quotePrefix="0" xfId="0"/>
    <xf numFmtId="164" fontId="20" fillId="49" borderId="0" pivotButton="0" quotePrefix="0" xfId="0"/>
    <xf numFmtId="2" fontId="0" fillId="53" borderId="0" pivotButton="0" quotePrefix="0" xfId="0"/>
    <xf numFmtId="0" fontId="63" fillId="0" borderId="0" pivotButton="0" quotePrefix="0" xfId="0"/>
    <xf numFmtId="0" fontId="64" fillId="0" borderId="0" pivotButton="0" quotePrefix="0" xfId="0"/>
    <xf numFmtId="0" fontId="65" fillId="0" borderId="0" pivotButton="0" quotePrefix="0" xfId="0"/>
    <xf numFmtId="0" fontId="66" fillId="46" borderId="0" pivotButton="0" quotePrefix="0" xfId="0"/>
    <xf numFmtId="0" fontId="0" fillId="46" borderId="0" pivotButton="0" quotePrefix="0" xfId="0"/>
    <xf numFmtId="1" fontId="20" fillId="53" borderId="0" pivotButton="0" quotePrefix="0" xfId="0"/>
    <xf numFmtId="0" fontId="66" fillId="74" borderId="0" pivotButton="0" quotePrefix="0" xfId="0"/>
    <xf numFmtId="0" fontId="0" fillId="74" borderId="0" pivotButton="0" quotePrefix="0" xfId="0"/>
    <xf numFmtId="0" fontId="67" fillId="0" borderId="0" pivotButton="0" quotePrefix="0" xfId="0"/>
    <xf numFmtId="164" fontId="67" fillId="0" borderId="0" pivotButton="0" quotePrefix="0" xfId="0"/>
    <xf numFmtId="1" fontId="11" fillId="0" borderId="0" pivotButton="0" quotePrefix="0" xfId="0"/>
    <xf numFmtId="0" fontId="66" fillId="75" borderId="0" pivotButton="0" quotePrefix="0" xfId="0"/>
    <xf numFmtId="0" fontId="0" fillId="75" borderId="0" pivotButton="0" quotePrefix="0" xfId="0"/>
    <xf numFmtId="0" fontId="66" fillId="76" borderId="0" pivotButton="0" quotePrefix="0" xfId="0"/>
    <xf numFmtId="0" fontId="0" fillId="76" borderId="0" pivotButton="0" quotePrefix="0" xfId="0"/>
    <xf numFmtId="0" fontId="66" fillId="77" borderId="0" pivotButton="0" quotePrefix="0" xfId="0"/>
    <xf numFmtId="0" fontId="0" fillId="77" borderId="0" pivotButton="0" quotePrefix="0" xfId="0"/>
    <xf numFmtId="0" fontId="66" fillId="78" borderId="0" pivotButton="0" quotePrefix="0" xfId="0"/>
    <xf numFmtId="0" fontId="0" fillId="78" borderId="0" pivotButton="0" quotePrefix="0" xfId="0"/>
    <xf numFmtId="0" fontId="66" fillId="79" borderId="0" pivotButton="0" quotePrefix="0" xfId="0"/>
    <xf numFmtId="0" fontId="0" fillId="79" borderId="0" pivotButton="0" quotePrefix="0" xfId="0"/>
    <xf numFmtId="0" fontId="35" fillId="0" borderId="0" pivotButton="0" quotePrefix="0" xfId="0"/>
    <xf numFmtId="0" fontId="35" fillId="80" borderId="0" pivotButton="0" quotePrefix="0" xfId="0"/>
    <xf numFmtId="179" fontId="68" fillId="49" borderId="0" pivotButton="0" quotePrefix="0" xfId="0"/>
    <xf numFmtId="0" fontId="69" fillId="0" borderId="0" pivotButton="0" quotePrefix="0" xfId="0"/>
    <xf numFmtId="0" fontId="71" fillId="47" borderId="0" pivotButton="0" quotePrefix="0" xfId="0"/>
    <xf numFmtId="0" fontId="70" fillId="0" borderId="0" pivotButton="0" quotePrefix="0" xfId="0"/>
    <xf numFmtId="0" fontId="0" fillId="0" borderId="0" pivotButton="0" quotePrefix="1" xfId="0"/>
    <xf numFmtId="0" fontId="72" fillId="0" borderId="0" pivotButton="0" quotePrefix="0" xfId="0"/>
    <xf numFmtId="179" fontId="73" fillId="49" borderId="0" pivotButton="0" quotePrefix="0" xfId="0"/>
    <xf numFmtId="0" fontId="74" fillId="0" borderId="0" pivotButton="0" quotePrefix="0" xfId="0"/>
    <xf numFmtId="0" fontId="75" fillId="0" borderId="0" pivotButton="0" quotePrefix="0" xfId="0"/>
    <xf numFmtId="0" fontId="66" fillId="81" borderId="0" pivotButton="0" quotePrefix="0" xfId="0"/>
    <xf numFmtId="0" fontId="0" fillId="81" borderId="0" pivotButton="0" quotePrefix="0" xfId="0"/>
    <xf numFmtId="14" fontId="0" fillId="0" borderId="0" pivotButton="0" quotePrefix="0" xfId="0"/>
    <xf numFmtId="20" fontId="0" fillId="0" borderId="0" pivotButton="0" quotePrefix="0" xfId="0"/>
    <xf numFmtId="0" fontId="11" fillId="82" borderId="0" pivotButton="0" quotePrefix="0" xfId="0"/>
    <xf numFmtId="3" fontId="21" fillId="53" borderId="0" pivotButton="0" quotePrefix="0" xfId="0"/>
    <xf numFmtId="0" fontId="76" fillId="0" borderId="0" pivotButton="0" quotePrefix="0" xfId="0"/>
    <xf numFmtId="182" fontId="0" fillId="0" borderId="0" pivotButton="0" quotePrefix="0" xfId="0"/>
    <xf numFmtId="183" fontId="0" fillId="0" borderId="0" pivotButton="0" quotePrefix="0" xfId="0"/>
    <xf numFmtId="0" fontId="35" fillId="63" borderId="0" pivotButton="0" quotePrefix="0" xfId="0"/>
    <xf numFmtId="11" fontId="20" fillId="53" borderId="0" pivotButton="0" quotePrefix="0" xfId="0"/>
    <xf numFmtId="178" fontId="0" fillId="0" borderId="0" pivotButton="0" quotePrefix="0" xfId="0"/>
    <xf numFmtId="184" fontId="0" fillId="0" borderId="0" pivotButton="0" quotePrefix="0" xfId="0"/>
    <xf numFmtId="185" fontId="0" fillId="0" borderId="0" pivotButton="0" quotePrefix="0" xfId="0"/>
    <xf numFmtId="167" fontId="20" fillId="53" borderId="0" pivotButton="0" quotePrefix="0" xfId="0"/>
    <xf numFmtId="0" fontId="35" fillId="84" borderId="0" pivotButton="0" quotePrefix="0" xfId="0"/>
    <xf numFmtId="0" fontId="66" fillId="85" borderId="0" pivotButton="0" quotePrefix="0" xfId="0"/>
    <xf numFmtId="0" fontId="0" fillId="85" borderId="0" pivotButton="0" quotePrefix="0" xfId="0"/>
    <xf numFmtId="9" fontId="20" fillId="53" borderId="0" pivotButton="0" quotePrefix="0" xfId="0"/>
    <xf numFmtId="0" fontId="66" fillId="54" borderId="0" pivotButton="0" quotePrefix="0" xfId="0"/>
    <xf numFmtId="0" fontId="0" fillId="54" borderId="0" pivotButton="0" quotePrefix="0" xfId="0"/>
    <xf numFmtId="0" fontId="77" fillId="46" borderId="0" pivotButton="0" quotePrefix="0" xfId="0"/>
    <xf numFmtId="0" fontId="71" fillId="0" borderId="0" pivotButton="0" quotePrefix="0" xfId="0"/>
    <xf numFmtId="0" fontId="71" fillId="49" borderId="0" pivotButton="0" quotePrefix="0" xfId="0"/>
    <xf numFmtId="0" fontId="77" fillId="74" borderId="0" pivotButton="0" quotePrefix="0" xfId="0"/>
    <xf numFmtId="0" fontId="71" fillId="48" borderId="0" pivotButton="0" quotePrefix="0" xfId="0"/>
    <xf numFmtId="0" fontId="78" fillId="0" borderId="0" pivotButton="0" quotePrefix="0" xfId="0"/>
    <xf numFmtId="0" fontId="79" fillId="0" borderId="0" pivotButton="0" quotePrefix="0" xfId="0"/>
    <xf numFmtId="49" fontId="21" fillId="47" borderId="0" pivotButton="0" quotePrefix="0" xfId="0"/>
    <xf numFmtId="0" fontId="66" fillId="86" borderId="0" pivotButton="0" quotePrefix="0" xfId="0"/>
    <xf numFmtId="0" fontId="0" fillId="86" borderId="0" pivotButton="0" quotePrefix="0" xfId="0"/>
    <xf numFmtId="0" fontId="0" fillId="84" borderId="0" pivotButton="0" quotePrefix="0" xfId="0"/>
    <xf numFmtId="3" fontId="0" fillId="84" borderId="0" pivotButton="0" quotePrefix="0" xfId="0"/>
    <xf numFmtId="0" fontId="80" fillId="0" borderId="0" pivotButton="0" quotePrefix="0" xfId="0"/>
    <xf numFmtId="0" fontId="81" fillId="0" borderId="0" pivotButton="0" quotePrefix="0" xfId="0"/>
    <xf numFmtId="0" fontId="82" fillId="0" borderId="0" pivotButton="0" quotePrefix="0" xfId="0"/>
    <xf numFmtId="0" fontId="83" fillId="0" borderId="0" pivotButton="0" quotePrefix="0" xfId="0"/>
    <xf numFmtId="0" fontId="84" fillId="77" borderId="0" pivotButton="0" quotePrefix="0" xfId="0"/>
    <xf numFmtId="0" fontId="85" fillId="87" borderId="0" pivotButton="0" quotePrefix="0" xfId="0"/>
    <xf numFmtId="0" fontId="85" fillId="87" borderId="26" pivotButton="0" quotePrefix="0" xfId="1"/>
    <xf numFmtId="0" fontId="65" fillId="0" borderId="26" pivotButton="0" quotePrefix="0" xfId="1"/>
    <xf numFmtId="0" fontId="11" fillId="53" borderId="26" pivotButton="0" quotePrefix="0" xfId="1"/>
    <xf numFmtId="0" fontId="19" fillId="0" borderId="26" pivotButton="0" quotePrefix="1" xfId="1"/>
    <xf numFmtId="0" fontId="85" fillId="88" borderId="0" pivotButton="0" quotePrefix="0" xfId="0"/>
    <xf numFmtId="0" fontId="11" fillId="89" borderId="0" pivotButton="0" quotePrefix="0" xfId="0"/>
    <xf numFmtId="0" fontId="85" fillId="88" borderId="26" pivotButton="0" quotePrefix="0" xfId="1"/>
    <xf numFmtId="0" fontId="11" fillId="89" borderId="26" pivotButton="0" quotePrefix="0" xfId="1"/>
    <xf numFmtId="0" fontId="86" fillId="0" borderId="0" pivotButton="0" quotePrefix="0" xfId="0"/>
    <xf numFmtId="0" fontId="87" fillId="53" borderId="0" pivotButton="0" quotePrefix="0" xfId="0"/>
    <xf numFmtId="0" fontId="88" fillId="88" borderId="0" pivotButton="0" quotePrefix="0" xfId="0"/>
    <xf numFmtId="0" fontId="86" fillId="0" borderId="0" pivotButton="0" quotePrefix="1" xfId="0"/>
    <xf numFmtId="0" fontId="87" fillId="89" borderId="0" pivotButton="0" quotePrefix="0" xfId="0"/>
    <xf numFmtId="2" fontId="2" fillId="3" borderId="0" applyAlignment="1" pivotButton="0" quotePrefix="0" xfId="0">
      <alignment horizontal="left" vertical="center" wrapText="1"/>
    </xf>
    <xf numFmtId="0" fontId="0" fillId="0" borderId="0" pivotButton="0" quotePrefix="0" xfId="0"/>
    <xf numFmtId="2" fontId="2" fillId="3" borderId="0" applyAlignment="1" pivotButton="0" quotePrefix="0" xfId="0">
      <alignment horizontal="left" vertical="center"/>
    </xf>
    <xf numFmtId="0" fontId="2" fillId="2" borderId="8" applyAlignment="1" pivotButton="0" quotePrefix="0" xfId="0">
      <alignment vertical="center" wrapText="1"/>
    </xf>
    <xf numFmtId="0" fontId="4" fillId="0" borderId="9" pivotButton="0" quotePrefix="0" xfId="0"/>
    <xf numFmtId="0" fontId="4" fillId="0" borderId="10" pivotButton="0" quotePrefix="0" xfId="0"/>
    <xf numFmtId="0" fontId="4" fillId="0" borderId="0" applyAlignment="1" pivotButton="0" quotePrefix="0" xfId="0">
      <alignment vertical="center" wrapText="1"/>
    </xf>
    <xf numFmtId="0" fontId="2" fillId="28" borderId="8" applyAlignment="1" pivotButton="0" quotePrefix="0" xfId="0">
      <alignment horizontal="center" vertical="center" wrapText="1"/>
    </xf>
    <xf numFmtId="0" fontId="2" fillId="2" borderId="8" applyAlignment="1" pivotButton="0" quotePrefix="0" xfId="0">
      <alignment horizontal="center" vertical="center" wrapText="1"/>
    </xf>
    <xf numFmtId="0" fontId="4" fillId="3" borderId="0" applyAlignment="1" pivotButton="0" quotePrefix="0" xfId="0">
      <alignment horizontal="left"/>
    </xf>
    <xf numFmtId="0" fontId="2" fillId="9" borderId="8" applyAlignment="1" pivotButton="0" quotePrefix="0" xfId="0">
      <alignment vertical="center" wrapText="1"/>
    </xf>
    <xf numFmtId="49" fontId="11" fillId="3" borderId="21" applyAlignment="1" pivotButton="0" quotePrefix="0" xfId="0">
      <alignment horizontal="center"/>
    </xf>
    <xf numFmtId="0" fontId="4" fillId="0" borderId="22" pivotButton="0" quotePrefix="0" xfId="0"/>
    <xf numFmtId="0" fontId="4" fillId="0" borderId="23" pivotButton="0" quotePrefix="0" xfId="0"/>
    <xf numFmtId="49" fontId="11" fillId="38" borderId="25" applyAlignment="1" pivotButton="0" quotePrefix="0" xfId="0">
      <alignment horizontal="center"/>
    </xf>
    <xf numFmtId="0" fontId="4" fillId="0" borderId="26" pivotButton="0" quotePrefix="0" xfId="0"/>
    <xf numFmtId="49" fontId="11" fillId="38" borderId="25" pivotButton="0" quotePrefix="0" xfId="0"/>
    <xf numFmtId="0" fontId="35" fillId="62" borderId="0" applyAlignment="1" pivotButton="0" quotePrefix="0" xfId="0">
      <alignment horizontal="center"/>
    </xf>
    <xf numFmtId="0" fontId="35" fillId="64" borderId="0" applyAlignment="1" pivotButton="0" quotePrefix="0" xfId="0">
      <alignment horizontal="center"/>
    </xf>
    <xf numFmtId="0" fontId="35" fillId="64" borderId="0" applyAlignment="1" pivotButton="0" quotePrefix="0" xfId="0">
      <alignment horizontal="center" wrapText="1"/>
    </xf>
    <xf numFmtId="0" fontId="35" fillId="62" borderId="0" applyAlignment="1" pivotButton="0" quotePrefix="0" xfId="0">
      <alignment horizontal="center" wrapText="1"/>
    </xf>
    <xf numFmtId="0" fontId="0" fillId="0" borderId="37" pivotButton="0" quotePrefix="0" xfId="0"/>
    <xf numFmtId="0" fontId="0" fillId="0" borderId="43" pivotButton="0" quotePrefix="0" xfId="0"/>
    <xf numFmtId="0" fontId="0" fillId="0" borderId="41" pivotButton="0" quotePrefix="0" xfId="0"/>
    <xf numFmtId="0" fontId="0" fillId="0" borderId="44" pivotButton="0" quotePrefix="0" xfId="0"/>
    <xf numFmtId="0" fontId="0" fillId="0" borderId="26" pivotButton="0" quotePrefix="0" xfId="0"/>
    <xf numFmtId="0" fontId="0" fillId="0" borderId="45" pivotButton="0" quotePrefix="0" xfId="0"/>
    <xf numFmtId="0" fontId="0" fillId="0" borderId="46" pivotButton="0" quotePrefix="0" xfId="0"/>
    <xf numFmtId="0" fontId="0" fillId="0" borderId="47" pivotButton="0" quotePrefix="0" xfId="0"/>
    <xf numFmtId="0" fontId="0" fillId="0" borderId="48" pivotButton="0" quotePrefix="0" xfId="0"/>
    <xf numFmtId="0" fontId="24" fillId="83" borderId="0" applyAlignment="1" pivotButton="0" quotePrefix="0" xfId="0">
      <alignment horizontal="center"/>
    </xf>
    <xf numFmtId="0" fontId="89" fillId="0" borderId="0" applyAlignment="1" pivotButton="0" quotePrefix="0" xfId="0">
      <alignment vertical="top" wrapText="1"/>
    </xf>
    <xf numFmtId="0" fontId="85" fillId="87" borderId="0" applyAlignment="1" pivotButton="0" quotePrefix="0" xfId="0">
      <alignment horizontal="center"/>
    </xf>
    <xf numFmtId="0" fontId="85" fillId="88" borderId="0" applyAlignment="1" pivotButton="0" quotePrefix="0" xfId="0">
      <alignment horizontal="center"/>
    </xf>
  </cellXfs>
  <cellStyles count="2">
    <cellStyle name="Normal" xfId="0" builtinId="0"/>
    <cellStyle name="Normal 2" xfId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10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" sqref="A1"/>
    </sheetView>
  </sheetViews>
  <sheetFormatPr baseColWidth="8" defaultRowHeight="12.75"/>
  <cols>
    <col width="137.140625" customWidth="1" style="817" min="1" max="1"/>
    <col width="22.85546875" customWidth="1" style="817" min="2" max="2"/>
    <col width="16.140625" customWidth="1" style="817" min="3" max="22"/>
  </cols>
  <sheetData>
    <row r="1" ht="18" customHeight="1" s="817">
      <c r="A1" s="470" t="inlineStr">
        <is>
          <t>Andean Duct Flutes — Pinkullo &amp; Tarka CNC Design Table</t>
        </is>
      </c>
    </row>
    <row r="2">
      <c r="A2" s="537" t="inlineStr">
        <is>
          <t>Pinkullo (Bamboo/Cane, Round) · Tarka (Hardwood, Square Exterior / Round Bore) · 6-Hole Diatonic</t>
        </is>
      </c>
    </row>
    <row r="3">
      <c r="A3" s="472" t="inlineStr">
        <is>
          <t>Key</t>
        </is>
      </c>
      <c r="C3" s="621" t="inlineStr">
        <is>
          <t>C 4</t>
        </is>
      </c>
      <c r="D3" s="621" t="inlineStr">
        <is>
          <t>Db 4</t>
        </is>
      </c>
      <c r="E3" s="621" t="inlineStr">
        <is>
          <t>D 4</t>
        </is>
      </c>
      <c r="F3" s="621" t="inlineStr">
        <is>
          <t>Eb 4</t>
        </is>
      </c>
      <c r="G3" s="621" t="inlineStr">
        <is>
          <t>E 4</t>
        </is>
      </c>
      <c r="H3" s="621" t="inlineStr">
        <is>
          <t>F 4</t>
        </is>
      </c>
      <c r="I3" s="621" t="inlineStr">
        <is>
          <t>Gb 4</t>
        </is>
      </c>
      <c r="J3" s="621" t="inlineStr">
        <is>
          <t>G 4</t>
        </is>
      </c>
      <c r="K3" s="621" t="inlineStr">
        <is>
          <t>Ab 4</t>
        </is>
      </c>
      <c r="L3" s="621" t="inlineStr">
        <is>
          <t>A 4</t>
        </is>
      </c>
      <c r="M3" s="621" t="inlineStr">
        <is>
          <t>Bb 4</t>
        </is>
      </c>
      <c r="N3" s="621" t="inlineStr">
        <is>
          <t>B 4</t>
        </is>
      </c>
      <c r="O3" s="621" t="inlineStr">
        <is>
          <t>C 5</t>
        </is>
      </c>
      <c r="P3" s="621" t="inlineStr">
        <is>
          <t>Db 5</t>
        </is>
      </c>
      <c r="Q3" s="621" t="inlineStr">
        <is>
          <t>D 5</t>
        </is>
      </c>
      <c r="R3" s="621" t="inlineStr">
        <is>
          <t>Eb 5</t>
        </is>
      </c>
      <c r="S3" s="621" t="inlineStr">
        <is>
          <t>E 5</t>
        </is>
      </c>
      <c r="T3" s="621" t="inlineStr">
        <is>
          <t>F 5</t>
        </is>
      </c>
      <c r="U3" s="621" t="inlineStr">
        <is>
          <t>Gb 5</t>
        </is>
      </c>
      <c r="V3" s="621" t="inlineStr">
        <is>
          <t>G 5</t>
        </is>
      </c>
    </row>
    <row r="4">
      <c r="A4" s="472" t="inlineStr">
        <is>
          <t>Piano Key</t>
        </is>
      </c>
      <c r="C4" s="611" t="n">
        <v>40</v>
      </c>
      <c r="D4" s="611" t="n">
        <v>41</v>
      </c>
      <c r="E4" s="611" t="n">
        <v>42</v>
      </c>
      <c r="F4" s="611" t="n">
        <v>43</v>
      </c>
      <c r="G4" s="611" t="n">
        <v>44</v>
      </c>
      <c r="H4" s="611" t="n">
        <v>45</v>
      </c>
      <c r="I4" s="611" t="n">
        <v>46</v>
      </c>
      <c r="J4" s="611" t="n">
        <v>47</v>
      </c>
      <c r="K4" s="611" t="n">
        <v>48</v>
      </c>
      <c r="L4" s="611" t="n">
        <v>49</v>
      </c>
      <c r="M4" s="611" t="n">
        <v>50</v>
      </c>
      <c r="N4" s="611" t="n">
        <v>51</v>
      </c>
      <c r="O4" s="611" t="n">
        <v>52</v>
      </c>
      <c r="P4" s="611" t="n">
        <v>53</v>
      </c>
      <c r="Q4" s="611" t="n">
        <v>54</v>
      </c>
      <c r="R4" s="611" t="n">
        <v>55</v>
      </c>
      <c r="S4" s="611" t="n">
        <v>56</v>
      </c>
      <c r="T4" s="611" t="n">
        <v>57</v>
      </c>
      <c r="U4" s="611" t="n">
        <v>58</v>
      </c>
      <c r="V4" s="611" t="n">
        <v>59</v>
      </c>
    </row>
    <row r="6" ht="15" customHeight="1" s="817">
      <c r="A6" s="640" t="inlineStr">
        <is>
          <t>PINKULLO — Bamboo/Cane Duct Flute</t>
        </is>
      </c>
    </row>
    <row r="7">
      <c r="A7" s="472" t="inlineStr">
        <is>
          <t>Bore ID (in)</t>
        </is>
      </c>
      <c r="C7" s="642" t="n">
        <v>0.787</v>
      </c>
      <c r="D7" s="642" t="n">
        <v>0.787</v>
      </c>
      <c r="E7" s="642" t="n">
        <v>0.787</v>
      </c>
      <c r="F7" s="642" t="n">
        <v>0.787</v>
      </c>
      <c r="G7" s="642" t="n">
        <v>0.709</v>
      </c>
      <c r="H7" s="642" t="n">
        <v>0.709</v>
      </c>
      <c r="I7" s="642" t="n">
        <v>0.709</v>
      </c>
      <c r="J7" s="642" t="n">
        <v>0.709</v>
      </c>
      <c r="K7" s="642" t="n">
        <v>0.63</v>
      </c>
      <c r="L7" s="642" t="n">
        <v>0.63</v>
      </c>
      <c r="M7" s="642" t="n">
        <v>0.63</v>
      </c>
      <c r="N7" s="642" t="n">
        <v>0.63</v>
      </c>
      <c r="O7" s="642" t="n">
        <v>0.551</v>
      </c>
      <c r="P7" s="642" t="n">
        <v>0.551</v>
      </c>
      <c r="Q7" s="642" t="n">
        <v>0.551</v>
      </c>
      <c r="R7" s="642" t="n">
        <v>0.551</v>
      </c>
      <c r="S7" s="642" t="n">
        <v>0.472</v>
      </c>
      <c r="T7" s="642" t="n">
        <v>0.472</v>
      </c>
      <c r="U7" s="642" t="n">
        <v>0.472</v>
      </c>
      <c r="V7" s="642" t="n">
        <v>0.472</v>
      </c>
    </row>
    <row r="8">
      <c r="A8" s="472" t="inlineStr">
        <is>
          <t>Wall Thickness</t>
        </is>
      </c>
      <c r="C8" s="642" t="n">
        <v>0.177</v>
      </c>
      <c r="D8" s="642" t="n">
        <v>0.177</v>
      </c>
      <c r="E8" s="642" t="n">
        <v>0.177</v>
      </c>
      <c r="F8" s="642" t="n">
        <v>0.177</v>
      </c>
      <c r="G8" s="642" t="n">
        <v>0.157</v>
      </c>
      <c r="H8" s="642" t="n">
        <v>0.157</v>
      </c>
      <c r="I8" s="642" t="n">
        <v>0.157</v>
      </c>
      <c r="J8" s="642" t="n">
        <v>0.157</v>
      </c>
      <c r="K8" s="642" t="n">
        <v>0.138</v>
      </c>
      <c r="L8" s="642" t="n">
        <v>0.138</v>
      </c>
      <c r="M8" s="642" t="n">
        <v>0.138</v>
      </c>
      <c r="N8" s="642" t="n">
        <v>0.138</v>
      </c>
      <c r="O8" s="642" t="n">
        <v>0.118</v>
      </c>
      <c r="P8" s="642" t="n">
        <v>0.118</v>
      </c>
      <c r="Q8" s="642" t="n">
        <v>0.118</v>
      </c>
      <c r="R8" s="642" t="n">
        <v>0.118</v>
      </c>
      <c r="S8" s="642" t="n">
        <v>0.098</v>
      </c>
      <c r="T8" s="642" t="n">
        <v>0.098</v>
      </c>
      <c r="U8" s="642" t="n">
        <v>0.098</v>
      </c>
      <c r="V8" s="642" t="n">
        <v>0.098</v>
      </c>
    </row>
    <row r="9">
      <c r="A9" s="472" t="inlineStr">
        <is>
          <t>Outer Diameter</t>
        </is>
      </c>
      <c r="C9" s="642">
        <f>C7+2*C8</f>
        <v/>
      </c>
      <c r="D9" s="642">
        <f>D7+2*D8</f>
        <v/>
      </c>
      <c r="E9" s="642">
        <f>E7+2*E8</f>
        <v/>
      </c>
      <c r="F9" s="642">
        <f>F7+2*F8</f>
        <v/>
      </c>
      <c r="G9" s="642">
        <f>G7+2*G8</f>
        <v/>
      </c>
      <c r="H9" s="642">
        <f>H7+2*H8</f>
        <v/>
      </c>
      <c r="I9" s="642">
        <f>I7+2*I8</f>
        <v/>
      </c>
      <c r="J9" s="642">
        <f>J7+2*J8</f>
        <v/>
      </c>
      <c r="K9" s="642">
        <f>K7+2*K8</f>
        <v/>
      </c>
      <c r="L9" s="642">
        <f>L7+2*L8</f>
        <v/>
      </c>
      <c r="M9" s="642">
        <f>M7+2*M8</f>
        <v/>
      </c>
      <c r="N9" s="642">
        <f>N7+2*N8</f>
        <v/>
      </c>
      <c r="O9" s="642">
        <f>O7+2*O8</f>
        <v/>
      </c>
      <c r="P9" s="642">
        <f>P7+2*P8</f>
        <v/>
      </c>
      <c r="Q9" s="642">
        <f>Q7+2*Q8</f>
        <v/>
      </c>
      <c r="R9" s="642">
        <f>R7+2*R8</f>
        <v/>
      </c>
      <c r="S9" s="642">
        <f>S7+2*S8</f>
        <v/>
      </c>
      <c r="T9" s="642">
        <f>T7+2*T8</f>
        <v/>
      </c>
      <c r="U9" s="642">
        <f>U7+2*U8</f>
        <v/>
      </c>
      <c r="V9" s="642">
        <f>V7+2*V8</f>
        <v/>
      </c>
    </row>
    <row r="10">
      <c r="A10" s="472" t="inlineStr">
        <is>
          <t>Fipple Length</t>
        </is>
      </c>
      <c r="C10" s="643" t="n">
        <v>1.5</v>
      </c>
      <c r="D10" s="643" t="n">
        <v>1.5</v>
      </c>
      <c r="E10" s="643" t="n">
        <v>1.5</v>
      </c>
      <c r="F10" s="643" t="n">
        <v>1.5</v>
      </c>
      <c r="G10" s="643" t="n">
        <v>1.5</v>
      </c>
      <c r="H10" s="643" t="n">
        <v>1.5</v>
      </c>
      <c r="I10" s="643" t="n">
        <v>1.5</v>
      </c>
      <c r="J10" s="643" t="n">
        <v>1.5</v>
      </c>
      <c r="K10" s="643" t="n">
        <v>1.5</v>
      </c>
      <c r="L10" s="643" t="n">
        <v>1.5</v>
      </c>
      <c r="M10" s="643" t="n">
        <v>1.5</v>
      </c>
      <c r="N10" s="643" t="n">
        <v>1.5</v>
      </c>
      <c r="O10" s="643" t="n">
        <v>1.5</v>
      </c>
      <c r="P10" s="643" t="n">
        <v>1.5</v>
      </c>
      <c r="Q10" s="643" t="n">
        <v>1.5</v>
      </c>
      <c r="R10" s="643" t="n">
        <v>1.5</v>
      </c>
      <c r="S10" s="643" t="n">
        <v>1.5</v>
      </c>
      <c r="T10" s="643" t="n">
        <v>1.5</v>
      </c>
      <c r="U10" s="643" t="n">
        <v>1.5</v>
      </c>
      <c r="V10" s="643" t="n">
        <v>1.5</v>
      </c>
    </row>
    <row r="11">
      <c r="A11" s="472" t="inlineStr">
        <is>
          <t>Windway Width</t>
        </is>
      </c>
      <c r="C11" s="642">
        <f>0.7*C7</f>
        <v/>
      </c>
      <c r="D11" s="642">
        <f>0.7*D7</f>
        <v/>
      </c>
      <c r="E11" s="642">
        <f>0.7*E7</f>
        <v/>
      </c>
      <c r="F11" s="642">
        <f>0.7*F7</f>
        <v/>
      </c>
      <c r="G11" s="642">
        <f>0.7*G7</f>
        <v/>
      </c>
      <c r="H11" s="642">
        <f>0.7*H7</f>
        <v/>
      </c>
      <c r="I11" s="642">
        <f>0.7*I7</f>
        <v/>
      </c>
      <c r="J11" s="642">
        <f>0.7*J7</f>
        <v/>
      </c>
      <c r="K11" s="642">
        <f>0.7*K7</f>
        <v/>
      </c>
      <c r="L11" s="642">
        <f>0.7*L7</f>
        <v/>
      </c>
      <c r="M11" s="642">
        <f>0.7*M7</f>
        <v/>
      </c>
      <c r="N11" s="642">
        <f>0.7*N7</f>
        <v/>
      </c>
      <c r="O11" s="642">
        <f>0.7*O7</f>
        <v/>
      </c>
      <c r="P11" s="642">
        <f>0.7*P7</f>
        <v/>
      </c>
      <c r="Q11" s="642">
        <f>0.7*Q7</f>
        <v/>
      </c>
      <c r="R11" s="642">
        <f>0.7*R7</f>
        <v/>
      </c>
      <c r="S11" s="642">
        <f>0.7*S7</f>
        <v/>
      </c>
      <c r="T11" s="642">
        <f>0.7*T7</f>
        <v/>
      </c>
      <c r="U11" s="642">
        <f>0.7*U7</f>
        <v/>
      </c>
      <c r="V11" s="642">
        <f>0.7*V7</f>
        <v/>
      </c>
    </row>
    <row r="12">
      <c r="A12" s="472" t="inlineStr">
        <is>
          <t>Windway Height</t>
        </is>
      </c>
      <c r="C12" s="642" t="n">
        <v>0.04</v>
      </c>
      <c r="D12" s="642" t="n">
        <v>0.04</v>
      </c>
      <c r="E12" s="642" t="n">
        <v>0.04</v>
      </c>
      <c r="F12" s="642" t="n">
        <v>0.04</v>
      </c>
      <c r="G12" s="642" t="n">
        <v>0.04</v>
      </c>
      <c r="H12" s="642" t="n">
        <v>0.04</v>
      </c>
      <c r="I12" s="642" t="n">
        <v>0.04</v>
      </c>
      <c r="J12" s="642" t="n">
        <v>0.04</v>
      </c>
      <c r="K12" s="642" t="n">
        <v>0.04</v>
      </c>
      <c r="L12" s="642" t="n">
        <v>0.04</v>
      </c>
      <c r="M12" s="642" t="n">
        <v>0.04</v>
      </c>
      <c r="N12" s="642" t="n">
        <v>0.04</v>
      </c>
      <c r="O12" s="642" t="n">
        <v>0.04</v>
      </c>
      <c r="P12" s="642" t="n">
        <v>0.04</v>
      </c>
      <c r="Q12" s="642" t="n">
        <v>0.04</v>
      </c>
      <c r="R12" s="642" t="n">
        <v>0.04</v>
      </c>
      <c r="S12" s="642" t="n">
        <v>0.04</v>
      </c>
      <c r="T12" s="642" t="n">
        <v>0.04</v>
      </c>
      <c r="U12" s="642" t="n">
        <v>0.04</v>
      </c>
      <c r="V12" s="642" t="n">
        <v>0.04</v>
      </c>
    </row>
    <row r="13">
      <c r="A13" s="472" t="inlineStr">
        <is>
          <t>Material</t>
        </is>
      </c>
      <c r="C13" s="644" t="inlineStr">
        <is>
          <t>Bamboo/Cane</t>
        </is>
      </c>
      <c r="D13" s="644" t="inlineStr">
        <is>
          <t>Bamboo/Cane</t>
        </is>
      </c>
      <c r="E13" s="644" t="inlineStr">
        <is>
          <t>Bamboo/Cane</t>
        </is>
      </c>
      <c r="F13" s="644" t="inlineStr">
        <is>
          <t>Bamboo/Cane</t>
        </is>
      </c>
      <c r="G13" s="644" t="inlineStr">
        <is>
          <t>Bamboo/Cane</t>
        </is>
      </c>
      <c r="H13" s="644" t="inlineStr">
        <is>
          <t>Bamboo/Cane</t>
        </is>
      </c>
      <c r="I13" s="644" t="inlineStr">
        <is>
          <t>Bamboo/Cane</t>
        </is>
      </c>
      <c r="J13" s="644" t="inlineStr">
        <is>
          <t>Bamboo/Cane</t>
        </is>
      </c>
      <c r="K13" s="644" t="inlineStr">
        <is>
          <t>Bamboo/Cane</t>
        </is>
      </c>
      <c r="L13" s="644" t="inlineStr">
        <is>
          <t>Bamboo/Cane</t>
        </is>
      </c>
      <c r="M13" s="644" t="inlineStr">
        <is>
          <t>Bamboo/Cane</t>
        </is>
      </c>
      <c r="N13" s="644" t="inlineStr">
        <is>
          <t>Bamboo/Cane</t>
        </is>
      </c>
      <c r="O13" s="644" t="inlineStr">
        <is>
          <t>Bamboo/Cane</t>
        </is>
      </c>
      <c r="P13" s="644" t="inlineStr">
        <is>
          <t>Bamboo/Cane</t>
        </is>
      </c>
      <c r="Q13" s="644" t="inlineStr">
        <is>
          <t>Bamboo/Cane</t>
        </is>
      </c>
      <c r="R13" s="644" t="inlineStr">
        <is>
          <t>Bamboo/Cane</t>
        </is>
      </c>
      <c r="S13" s="644" t="inlineStr">
        <is>
          <t>Bamboo/Cane</t>
        </is>
      </c>
      <c r="T13" s="644" t="inlineStr">
        <is>
          <t>Bamboo/Cane</t>
        </is>
      </c>
      <c r="U13" s="644" t="inlineStr">
        <is>
          <t>Bamboo/Cane</t>
        </is>
      </c>
      <c r="V13" s="644" t="inlineStr">
        <is>
          <t>Bamboo/Cane</t>
        </is>
      </c>
    </row>
    <row r="15" ht="15" customHeight="1" s="817">
      <c r="A15" s="614" t="inlineStr">
        <is>
          <t>TARKA — Hardwood Block Flute, Square Exterior</t>
        </is>
      </c>
    </row>
    <row r="16">
      <c r="A16" s="472" t="inlineStr">
        <is>
          <t>Bore ID (round, in)</t>
        </is>
      </c>
      <c r="C16" s="645" t="n">
        <v>0.5</v>
      </c>
      <c r="D16" s="645" t="n">
        <v>0.5</v>
      </c>
      <c r="E16" s="645" t="n">
        <v>0.5</v>
      </c>
      <c r="F16" s="645" t="n">
        <v>0.5</v>
      </c>
      <c r="G16" s="645" t="n">
        <v>0.5</v>
      </c>
      <c r="H16" s="645" t="n">
        <v>0.5</v>
      </c>
      <c r="I16" s="645" t="n">
        <v>0.5</v>
      </c>
      <c r="J16" s="645" t="n">
        <v>0.5</v>
      </c>
      <c r="K16" s="645" t="n">
        <v>0.5</v>
      </c>
      <c r="L16" s="645" t="n">
        <v>0.5</v>
      </c>
      <c r="M16" s="645" t="n">
        <v>0.5</v>
      </c>
      <c r="N16" s="645" t="n">
        <v>0.5</v>
      </c>
      <c r="O16" s="645" t="n">
        <v>0.5</v>
      </c>
      <c r="P16" s="645" t="n">
        <v>0.5</v>
      </c>
      <c r="Q16" s="645" t="n">
        <v>0.5</v>
      </c>
      <c r="R16" s="645" t="n">
        <v>0.5</v>
      </c>
      <c r="S16" s="645" t="n">
        <v>0.438</v>
      </c>
      <c r="T16" s="645" t="n">
        <v>0.438</v>
      </c>
      <c r="U16" s="645" t="n">
        <v>0.438</v>
      </c>
      <c r="V16" s="645" t="n">
        <v>0.438</v>
      </c>
    </row>
    <row r="17">
      <c r="A17" s="472" t="inlineStr">
        <is>
          <t>Exterior Width</t>
        </is>
      </c>
      <c r="C17" s="645" t="n">
        <v>1.375</v>
      </c>
      <c r="D17" s="645" t="n">
        <v>1.375</v>
      </c>
      <c r="E17" s="645" t="n">
        <v>1.375</v>
      </c>
      <c r="F17" s="645" t="n">
        <v>1.375</v>
      </c>
      <c r="G17" s="645" t="n">
        <v>1.181</v>
      </c>
      <c r="H17" s="645" t="n">
        <v>1.181</v>
      </c>
      <c r="I17" s="645" t="n">
        <v>1.181</v>
      </c>
      <c r="J17" s="645" t="n">
        <v>1.181</v>
      </c>
      <c r="K17" s="645" t="n">
        <v>0.787</v>
      </c>
      <c r="L17" s="645" t="n">
        <v>0.787</v>
      </c>
      <c r="M17" s="645" t="n">
        <v>0.787</v>
      </c>
      <c r="N17" s="645" t="n">
        <v>0.787</v>
      </c>
      <c r="O17" s="645" t="n">
        <v>0.787</v>
      </c>
      <c r="P17" s="645" t="n">
        <v>0.787</v>
      </c>
      <c r="Q17" s="645" t="n">
        <v>0.787</v>
      </c>
      <c r="R17" s="645" t="n">
        <v>0.787</v>
      </c>
      <c r="S17" s="645" t="n">
        <v>0.669</v>
      </c>
      <c r="T17" s="645" t="n">
        <v>0.669</v>
      </c>
      <c r="U17" s="645" t="n">
        <v>0.669</v>
      </c>
      <c r="V17" s="645" t="n">
        <v>0.669</v>
      </c>
    </row>
    <row r="18">
      <c r="A18" s="472" t="inlineStr">
        <is>
          <t>Exterior Height</t>
        </is>
      </c>
      <c r="C18" s="645" t="n">
        <v>1.375</v>
      </c>
      <c r="D18" s="645" t="n">
        <v>1.375</v>
      </c>
      <c r="E18" s="645" t="n">
        <v>1.375</v>
      </c>
      <c r="F18" s="645" t="n">
        <v>1.375</v>
      </c>
      <c r="G18" s="645" t="n">
        <v>1.181</v>
      </c>
      <c r="H18" s="645" t="n">
        <v>1.181</v>
      </c>
      <c r="I18" s="645" t="n">
        <v>1.181</v>
      </c>
      <c r="J18" s="645" t="n">
        <v>1.181</v>
      </c>
      <c r="K18" s="645" t="n">
        <v>1.181</v>
      </c>
      <c r="L18" s="645" t="n">
        <v>1.181</v>
      </c>
      <c r="M18" s="645" t="n">
        <v>1.181</v>
      </c>
      <c r="N18" s="645" t="n">
        <v>1.181</v>
      </c>
      <c r="O18" s="645" t="n">
        <v>1</v>
      </c>
      <c r="P18" s="645" t="n">
        <v>1</v>
      </c>
      <c r="Q18" s="645" t="n">
        <v>1</v>
      </c>
      <c r="R18" s="645" t="n">
        <v>1</v>
      </c>
      <c r="S18" s="645" t="n">
        <v>0.866</v>
      </c>
      <c r="T18" s="645" t="n">
        <v>0.866</v>
      </c>
      <c r="U18" s="645" t="n">
        <v>0.866</v>
      </c>
      <c r="V18" s="645" t="n">
        <v>0.866</v>
      </c>
    </row>
    <row r="19">
      <c r="A19" s="472" t="inlineStr">
        <is>
          <t>Wall to Bore (min)</t>
        </is>
      </c>
      <c r="C19" s="645">
        <f>(C17-C16)/2</f>
        <v/>
      </c>
      <c r="D19" s="645">
        <f>(D17-D16)/2</f>
        <v/>
      </c>
      <c r="E19" s="645">
        <f>(E17-E16)/2</f>
        <v/>
      </c>
      <c r="F19" s="645">
        <f>(F17-F16)/2</f>
        <v/>
      </c>
      <c r="G19" s="645">
        <f>(G17-G16)/2</f>
        <v/>
      </c>
      <c r="H19" s="645">
        <f>(H17-H16)/2</f>
        <v/>
      </c>
      <c r="I19" s="645">
        <f>(I17-I16)/2</f>
        <v/>
      </c>
      <c r="J19" s="645">
        <f>(J17-J16)/2</f>
        <v/>
      </c>
      <c r="K19" s="645">
        <f>(K17-K16)/2</f>
        <v/>
      </c>
      <c r="L19" s="645">
        <f>(L17-L16)/2</f>
        <v/>
      </c>
      <c r="M19" s="645">
        <f>(M17-M16)/2</f>
        <v/>
      </c>
      <c r="N19" s="645">
        <f>(N17-N16)/2</f>
        <v/>
      </c>
      <c r="O19" s="645">
        <f>(O17-O16)/2</f>
        <v/>
      </c>
      <c r="P19" s="645">
        <f>(P17-P16)/2</f>
        <v/>
      </c>
      <c r="Q19" s="645">
        <f>(Q17-Q16)/2</f>
        <v/>
      </c>
      <c r="R19" s="645">
        <f>(R17-R16)/2</f>
        <v/>
      </c>
      <c r="S19" s="645">
        <f>(S17-S16)/2</f>
        <v/>
      </c>
      <c r="T19" s="645">
        <f>(T17-T16)/2</f>
        <v/>
      </c>
      <c r="U19" s="645">
        <f>(U17-U16)/2</f>
        <v/>
      </c>
      <c r="V19" s="645">
        <f>(V17-V16)/2</f>
        <v/>
      </c>
    </row>
    <row r="20">
      <c r="A20" s="472" t="inlineStr">
        <is>
          <t>Fipple Block Length</t>
        </is>
      </c>
      <c r="C20" s="645" t="n">
        <v>1.25</v>
      </c>
      <c r="D20" s="645" t="n">
        <v>1.25</v>
      </c>
      <c r="E20" s="645" t="n">
        <v>1.25</v>
      </c>
      <c r="F20" s="645" t="n">
        <v>1.25</v>
      </c>
      <c r="G20" s="645" t="n">
        <v>1.25</v>
      </c>
      <c r="H20" s="645" t="n">
        <v>1.25</v>
      </c>
      <c r="I20" s="645" t="n">
        <v>1.25</v>
      </c>
      <c r="J20" s="645" t="n">
        <v>1.25</v>
      </c>
      <c r="K20" s="645" t="n">
        <v>1.25</v>
      </c>
      <c r="L20" s="645" t="n">
        <v>1.25</v>
      </c>
      <c r="M20" s="645" t="n">
        <v>1.25</v>
      </c>
      <c r="N20" s="645" t="n">
        <v>1.25</v>
      </c>
      <c r="O20" s="645" t="n">
        <v>1.25</v>
      </c>
      <c r="P20" s="645" t="n">
        <v>1.25</v>
      </c>
      <c r="Q20" s="645" t="n">
        <v>1.25</v>
      </c>
      <c r="R20" s="645" t="n">
        <v>1.25</v>
      </c>
      <c r="S20" s="645" t="n">
        <v>1.25</v>
      </c>
      <c r="T20" s="645" t="n">
        <v>1.25</v>
      </c>
      <c r="U20" s="645" t="n">
        <v>1.25</v>
      </c>
      <c r="V20" s="645" t="n">
        <v>1.25</v>
      </c>
    </row>
    <row r="21">
      <c r="A21" s="472" t="inlineStr">
        <is>
          <t>Size Class</t>
        </is>
      </c>
      <c r="C21" s="647" t="inlineStr">
        <is>
          <t>Tayka (bass)</t>
        </is>
      </c>
      <c r="D21" s="647" t="inlineStr">
        <is>
          <t>Tayka (bass)</t>
        </is>
      </c>
      <c r="E21" s="647" t="inlineStr">
        <is>
          <t>Tayka (bass)</t>
        </is>
      </c>
      <c r="F21" s="647" t="inlineStr">
        <is>
          <t>Tayka (bass)</t>
        </is>
      </c>
      <c r="G21" s="647" t="inlineStr">
        <is>
          <t>Tayka (bass)</t>
        </is>
      </c>
      <c r="H21" s="647" t="inlineStr">
        <is>
          <t>Tayka (bass)</t>
        </is>
      </c>
      <c r="I21" s="647" t="inlineStr">
        <is>
          <t>Tayka (bass)</t>
        </is>
      </c>
      <c r="J21" s="647" t="inlineStr">
        <is>
          <t>Tayka (bass)</t>
        </is>
      </c>
      <c r="K21" s="647" t="inlineStr">
        <is>
          <t>Ankuta (mid)</t>
        </is>
      </c>
      <c r="L21" s="647" t="inlineStr">
        <is>
          <t>Ankuta (mid)</t>
        </is>
      </c>
      <c r="M21" s="647" t="inlineStr">
        <is>
          <t>Ankuta (mid)</t>
        </is>
      </c>
      <c r="N21" s="647" t="inlineStr">
        <is>
          <t>Ankuta (mid)</t>
        </is>
      </c>
      <c r="O21" s="647" t="inlineStr">
        <is>
          <t>Suli (treble)</t>
        </is>
      </c>
      <c r="P21" s="647" t="inlineStr">
        <is>
          <t>Suli (treble)</t>
        </is>
      </c>
      <c r="Q21" s="647" t="inlineStr">
        <is>
          <t>Suli (treble)</t>
        </is>
      </c>
      <c r="R21" s="647" t="inlineStr">
        <is>
          <t>Suli (treble)</t>
        </is>
      </c>
      <c r="S21" s="647" t="inlineStr">
        <is>
          <t>Suli (treble)</t>
        </is>
      </c>
      <c r="T21" s="647" t="inlineStr">
        <is>
          <t>Suli (treble)</t>
        </is>
      </c>
      <c r="U21" s="647" t="inlineStr">
        <is>
          <t>Suli (treble)</t>
        </is>
      </c>
      <c r="V21" s="647" t="inlineStr">
        <is>
          <t>Suli (treble)</t>
        </is>
      </c>
    </row>
    <row r="22">
      <c r="A22" s="472" t="inlineStr">
        <is>
          <t>Material</t>
        </is>
      </c>
      <c r="C22" s="647" t="inlineStr">
        <is>
          <t>Mara/Mahogany</t>
        </is>
      </c>
      <c r="D22" s="647" t="inlineStr">
        <is>
          <t>Mara/Mahogany</t>
        </is>
      </c>
      <c r="E22" s="647" t="inlineStr">
        <is>
          <t>Mara/Mahogany</t>
        </is>
      </c>
      <c r="F22" s="647" t="inlineStr">
        <is>
          <t>Mara/Mahogany</t>
        </is>
      </c>
      <c r="G22" s="647" t="inlineStr">
        <is>
          <t>Mara/Mahogany</t>
        </is>
      </c>
      <c r="H22" s="647" t="inlineStr">
        <is>
          <t>Mara/Mahogany</t>
        </is>
      </c>
      <c r="I22" s="647" t="inlineStr">
        <is>
          <t>Mara/Mahogany</t>
        </is>
      </c>
      <c r="J22" s="647" t="inlineStr">
        <is>
          <t>Mara/Mahogany</t>
        </is>
      </c>
      <c r="K22" s="647" t="inlineStr">
        <is>
          <t>Mara/Mahogany</t>
        </is>
      </c>
      <c r="L22" s="647" t="inlineStr">
        <is>
          <t>Mara/Mahogany</t>
        </is>
      </c>
      <c r="M22" s="647" t="inlineStr">
        <is>
          <t>Mara/Mahogany</t>
        </is>
      </c>
      <c r="N22" s="647" t="inlineStr">
        <is>
          <t>Mara/Mahogany</t>
        </is>
      </c>
      <c r="O22" s="647" t="inlineStr">
        <is>
          <t>Mara/Mahogany</t>
        </is>
      </c>
      <c r="P22" s="647" t="inlineStr">
        <is>
          <t>Mara/Mahogany</t>
        </is>
      </c>
      <c r="Q22" s="647" t="inlineStr">
        <is>
          <t>Mara/Mahogany</t>
        </is>
      </c>
      <c r="R22" s="647" t="inlineStr">
        <is>
          <t>Mara/Mahogany</t>
        </is>
      </c>
      <c r="S22" s="647" t="inlineStr">
        <is>
          <t>Mara/Mahogany</t>
        </is>
      </c>
      <c r="T22" s="647" t="inlineStr">
        <is>
          <t>Mara/Mahogany</t>
        </is>
      </c>
      <c r="U22" s="647" t="inlineStr">
        <is>
          <t>Mara/Mahogany</t>
        </is>
      </c>
      <c r="V22" s="647" t="inlineStr">
        <is>
          <t>Mara/Mahogany</t>
        </is>
      </c>
    </row>
    <row r="24" ht="15" customHeight="1" s="817">
      <c r="A24" s="603" t="inlineStr">
        <is>
          <t>CNC EXTERIOR CARVING SPECS</t>
        </is>
      </c>
    </row>
    <row r="25">
      <c r="A25" s="472" t="inlineStr">
        <is>
          <t>Carving Depth (in)</t>
        </is>
      </c>
      <c r="C25" s="649" t="n">
        <v>0.0625</v>
      </c>
      <c r="D25" s="649" t="n">
        <v>0.0625</v>
      </c>
      <c r="E25" s="649" t="n">
        <v>0.0625</v>
      </c>
      <c r="F25" s="649" t="n">
        <v>0.0625</v>
      </c>
      <c r="G25" s="649" t="n">
        <v>0.0625</v>
      </c>
      <c r="H25" s="649" t="n">
        <v>0.0625</v>
      </c>
      <c r="I25" s="649" t="n">
        <v>0.0625</v>
      </c>
      <c r="J25" s="649" t="n">
        <v>0.0625</v>
      </c>
      <c r="K25" s="649" t="n">
        <v>0.0625</v>
      </c>
      <c r="L25" s="649" t="n">
        <v>0.0625</v>
      </c>
      <c r="M25" s="649" t="n">
        <v>0.0625</v>
      </c>
      <c r="N25" s="649" t="n">
        <v>0.0625</v>
      </c>
      <c r="O25" s="649" t="n">
        <v>0.0625</v>
      </c>
      <c r="P25" s="649" t="n">
        <v>0.0625</v>
      </c>
      <c r="Q25" s="649" t="n">
        <v>0.0625</v>
      </c>
      <c r="R25" s="649" t="n">
        <v>0.0625</v>
      </c>
      <c r="S25" s="649" t="n">
        <v>0.0625</v>
      </c>
      <c r="T25" s="649" t="n">
        <v>0.0625</v>
      </c>
      <c r="U25" s="649" t="n">
        <v>0.0625</v>
      </c>
      <c r="V25" s="649" t="n">
        <v>0.0625</v>
      </c>
    </row>
    <row r="26">
      <c r="A26" s="472" t="inlineStr">
        <is>
          <t>Carving Pattern Width</t>
        </is>
      </c>
      <c r="C26" s="650">
        <f>C17*0.8</f>
        <v/>
      </c>
      <c r="D26" s="650">
        <f>D17*0.8</f>
        <v/>
      </c>
      <c r="E26" s="650">
        <f>E17*0.8</f>
        <v/>
      </c>
      <c r="F26" s="650">
        <f>F17*0.8</f>
        <v/>
      </c>
      <c r="G26" s="650">
        <f>G17*0.8</f>
        <v/>
      </c>
      <c r="H26" s="650">
        <f>H17*0.8</f>
        <v/>
      </c>
      <c r="I26" s="650">
        <f>I17*0.8</f>
        <v/>
      </c>
      <c r="J26" s="650">
        <f>J17*0.8</f>
        <v/>
      </c>
      <c r="K26" s="650">
        <f>K17*0.8</f>
        <v/>
      </c>
      <c r="L26" s="650">
        <f>L17*0.8</f>
        <v/>
      </c>
      <c r="M26" s="650">
        <f>M17*0.8</f>
        <v/>
      </c>
      <c r="N26" s="650">
        <f>N17*0.8</f>
        <v/>
      </c>
      <c r="O26" s="650">
        <f>O17*0.8</f>
        <v/>
      </c>
      <c r="P26" s="650">
        <f>P17*0.8</f>
        <v/>
      </c>
      <c r="Q26" s="650">
        <f>Q17*0.8</f>
        <v/>
      </c>
      <c r="R26" s="650">
        <f>R17*0.8</f>
        <v/>
      </c>
      <c r="S26" s="650">
        <f>S17*0.8</f>
        <v/>
      </c>
      <c r="T26" s="650">
        <f>T17*0.8</f>
        <v/>
      </c>
      <c r="U26" s="650">
        <f>U17*0.8</f>
        <v/>
      </c>
      <c r="V26" s="650">
        <f>V17*0.8</f>
        <v/>
      </c>
    </row>
    <row r="27">
      <c r="A27" s="472" t="inlineStr">
        <is>
          <t>Min Wall After Carving</t>
        </is>
      </c>
      <c r="C27" s="650">
        <f>C19-C25</f>
        <v/>
      </c>
      <c r="D27" s="650">
        <f>D19-D25</f>
        <v/>
      </c>
      <c r="E27" s="650">
        <f>E19-E25</f>
        <v/>
      </c>
      <c r="F27" s="650">
        <f>F19-F25</f>
        <v/>
      </c>
      <c r="G27" s="650">
        <f>G19-G25</f>
        <v/>
      </c>
      <c r="H27" s="650">
        <f>H19-H25</f>
        <v/>
      </c>
      <c r="I27" s="650">
        <f>I19-I25</f>
        <v/>
      </c>
      <c r="J27" s="650">
        <f>J19-J25</f>
        <v/>
      </c>
      <c r="K27" s="650">
        <f>K19-K25</f>
        <v/>
      </c>
      <c r="L27" s="650">
        <f>L19-L25</f>
        <v/>
      </c>
      <c r="M27" s="650">
        <f>M19-M25</f>
        <v/>
      </c>
      <c r="N27" s="650">
        <f>N19-N25</f>
        <v/>
      </c>
      <c r="O27" s="650">
        <f>O19-O25</f>
        <v/>
      </c>
      <c r="P27" s="650">
        <f>P19-P25</f>
        <v/>
      </c>
      <c r="Q27" s="650">
        <f>Q19-Q25</f>
        <v/>
      </c>
      <c r="R27" s="650">
        <f>R19-R25</f>
        <v/>
      </c>
      <c r="S27" s="650">
        <f>S19-S25</f>
        <v/>
      </c>
      <c r="T27" s="650">
        <f>T19-T25</f>
        <v/>
      </c>
      <c r="U27" s="650">
        <f>U19-U25</f>
        <v/>
      </c>
      <c r="V27" s="650">
        <f>V19-V25</f>
        <v/>
      </c>
    </row>
    <row r="28">
      <c r="A28" s="472" t="inlineStr">
        <is>
          <t>Carving Bit Diameter</t>
        </is>
      </c>
      <c r="C28" s="649" t="n">
        <v>0.0625</v>
      </c>
      <c r="D28" s="649" t="n">
        <v>0.0625</v>
      </c>
      <c r="E28" s="649" t="n">
        <v>0.0625</v>
      </c>
      <c r="F28" s="649" t="n">
        <v>0.0625</v>
      </c>
      <c r="G28" s="649" t="n">
        <v>0.0625</v>
      </c>
      <c r="H28" s="649" t="n">
        <v>0.0625</v>
      </c>
      <c r="I28" s="649" t="n">
        <v>0.0625</v>
      </c>
      <c r="J28" s="649" t="n">
        <v>0.0625</v>
      </c>
      <c r="K28" s="649" t="n">
        <v>0.0625</v>
      </c>
      <c r="L28" s="649" t="n">
        <v>0.0625</v>
      </c>
      <c r="M28" s="649" t="n">
        <v>0.0625</v>
      </c>
      <c r="N28" s="649" t="n">
        <v>0.0625</v>
      </c>
      <c r="O28" s="649" t="n">
        <v>0.0625</v>
      </c>
      <c r="P28" s="649" t="n">
        <v>0.0625</v>
      </c>
      <c r="Q28" s="649" t="n">
        <v>0.0625</v>
      </c>
      <c r="R28" s="649" t="n">
        <v>0.0625</v>
      </c>
      <c r="S28" s="649" t="n">
        <v>0.0625</v>
      </c>
      <c r="T28" s="649" t="n">
        <v>0.0625</v>
      </c>
      <c r="U28" s="649" t="n">
        <v>0.0625</v>
      </c>
      <c r="V28" s="649" t="n">
        <v>0.0625</v>
      </c>
    </row>
    <row r="29">
      <c r="A29" s="472" t="inlineStr">
        <is>
          <t>Paint Channel Depth</t>
        </is>
      </c>
      <c r="C29" s="651" t="n">
        <v>0.03125</v>
      </c>
      <c r="D29" s="651" t="n">
        <v>0.03125</v>
      </c>
      <c r="E29" s="651" t="n">
        <v>0.03125</v>
      </c>
      <c r="F29" s="651" t="n">
        <v>0.03125</v>
      </c>
      <c r="G29" s="651" t="n">
        <v>0.03125</v>
      </c>
      <c r="H29" s="651" t="n">
        <v>0.03125</v>
      </c>
      <c r="I29" s="651" t="n">
        <v>0.03125</v>
      </c>
      <c r="J29" s="651" t="n">
        <v>0.03125</v>
      </c>
      <c r="K29" s="651" t="n">
        <v>0.03125</v>
      </c>
      <c r="L29" s="651" t="n">
        <v>0.03125</v>
      </c>
      <c r="M29" s="651" t="n">
        <v>0.03125</v>
      </c>
      <c r="N29" s="651" t="n">
        <v>0.03125</v>
      </c>
      <c r="O29" s="651" t="n">
        <v>0.03125</v>
      </c>
      <c r="P29" s="651" t="n">
        <v>0.03125</v>
      </c>
      <c r="Q29" s="651" t="n">
        <v>0.03125</v>
      </c>
      <c r="R29" s="651" t="n">
        <v>0.03125</v>
      </c>
      <c r="S29" s="651" t="n">
        <v>0.03125</v>
      </c>
      <c r="T29" s="651" t="n">
        <v>0.03125</v>
      </c>
      <c r="U29" s="651" t="n">
        <v>0.03125</v>
      </c>
      <c r="V29" s="651" t="n">
        <v>0.03125</v>
      </c>
    </row>
    <row r="31" ht="15" customHeight="1" s="817">
      <c r="A31" s="602" t="inlineStr">
        <is>
          <t>ACOUSTIC CALCULATIONS</t>
        </is>
      </c>
    </row>
    <row r="32">
      <c r="A32" s="472" t="inlineStr">
        <is>
          <t>Acoustic Length (in)</t>
        </is>
      </c>
      <c r="C32" s="482">
        <f>13552/(2*((2^(1/12))^(C4-49))*440)</f>
        <v/>
      </c>
      <c r="D32" s="482">
        <f>13552/(2*((2^(1/12))^(D4-49))*440)</f>
        <v/>
      </c>
      <c r="E32" s="482">
        <f>13552/(2*((2^(1/12))^(E4-49))*440)</f>
        <v/>
      </c>
      <c r="F32" s="482">
        <f>13552/(2*((2^(1/12))^(F4-49))*440)</f>
        <v/>
      </c>
      <c r="G32" s="482">
        <f>13552/(2*((2^(1/12))^(G4-49))*440)</f>
        <v/>
      </c>
      <c r="H32" s="482">
        <f>13552/(2*((2^(1/12))^(H4-49))*440)</f>
        <v/>
      </c>
      <c r="I32" s="482">
        <f>13552/(2*((2^(1/12))^(I4-49))*440)</f>
        <v/>
      </c>
      <c r="J32" s="482">
        <f>13552/(2*((2^(1/12))^(J4-49))*440)</f>
        <v/>
      </c>
      <c r="K32" s="482">
        <f>13552/(2*((2^(1/12))^(K4-49))*440)</f>
        <v/>
      </c>
      <c r="L32" s="482">
        <f>13552/(2*((2^(1/12))^(L4-49))*440)</f>
        <v/>
      </c>
      <c r="M32" s="482">
        <f>13552/(2*((2^(1/12))^(M4-49))*440)</f>
        <v/>
      </c>
      <c r="N32" s="482">
        <f>13552/(2*((2^(1/12))^(N4-49))*440)</f>
        <v/>
      </c>
      <c r="O32" s="482">
        <f>13552/(2*((2^(1/12))^(O4-49))*440)</f>
        <v/>
      </c>
      <c r="P32" s="482">
        <f>13552/(2*((2^(1/12))^(P4-49))*440)</f>
        <v/>
      </c>
      <c r="Q32" s="482">
        <f>13552/(2*((2^(1/12))^(Q4-49))*440)</f>
        <v/>
      </c>
      <c r="R32" s="482">
        <f>13552/(2*((2^(1/12))^(R4-49))*440)</f>
        <v/>
      </c>
      <c r="S32" s="482">
        <f>13552/(2*((2^(1/12))^(S4-49))*440)</f>
        <v/>
      </c>
      <c r="T32" s="482">
        <f>13552/(2*((2^(1/12))^(T4-49))*440)</f>
        <v/>
      </c>
      <c r="U32" s="482">
        <f>13552/(2*((2^(1/12))^(U4-49))*440)</f>
        <v/>
      </c>
      <c r="V32" s="482">
        <f>13552/(2*((2^(1/12))^(V4-49))*440)</f>
        <v/>
      </c>
    </row>
    <row r="33">
      <c r="A33" s="472" t="inlineStr">
        <is>
          <t>End Correction</t>
        </is>
      </c>
      <c r="C33" s="482">
        <f>0.6*(C7/2)</f>
        <v/>
      </c>
      <c r="D33" s="482">
        <f>0.6*(D7/2)</f>
        <v/>
      </c>
      <c r="E33" s="482">
        <f>0.6*(E7/2)</f>
        <v/>
      </c>
      <c r="F33" s="482">
        <f>0.6*(F7/2)</f>
        <v/>
      </c>
      <c r="G33" s="482">
        <f>0.6*(G7/2)</f>
        <v/>
      </c>
      <c r="H33" s="482">
        <f>0.6*(H7/2)</f>
        <v/>
      </c>
      <c r="I33" s="482">
        <f>0.6*(I7/2)</f>
        <v/>
      </c>
      <c r="J33" s="482">
        <f>0.6*(J7/2)</f>
        <v/>
      </c>
      <c r="K33" s="482">
        <f>0.6*(K7/2)</f>
        <v/>
      </c>
      <c r="L33" s="482">
        <f>0.6*(L7/2)</f>
        <v/>
      </c>
      <c r="M33" s="482">
        <f>0.6*(M7/2)</f>
        <v/>
      </c>
      <c r="N33" s="482">
        <f>0.6*(N7/2)</f>
        <v/>
      </c>
      <c r="O33" s="482">
        <f>0.6*(O7/2)</f>
        <v/>
      </c>
      <c r="P33" s="482">
        <f>0.6*(P7/2)</f>
        <v/>
      </c>
      <c r="Q33" s="482">
        <f>0.6*(Q7/2)</f>
        <v/>
      </c>
      <c r="R33" s="482">
        <f>0.6*(R7/2)</f>
        <v/>
      </c>
      <c r="S33" s="482">
        <f>0.6*(S7/2)</f>
        <v/>
      </c>
      <c r="T33" s="482">
        <f>0.6*(T7/2)</f>
        <v/>
      </c>
      <c r="U33" s="482">
        <f>0.6*(U7/2)</f>
        <v/>
      </c>
      <c r="V33" s="482">
        <f>0.6*(V7/2)</f>
        <v/>
      </c>
    </row>
    <row r="35" ht="15" customHeight="1" s="817">
      <c r="A35" s="603" t="inlineStr">
        <is>
          <t>6-HOLE DIATONIC MAJOR SCALE</t>
        </is>
      </c>
    </row>
    <row r="36">
      <c r="A36" s="472" t="inlineStr">
        <is>
          <t>Fundamental Note</t>
        </is>
      </c>
      <c r="C36" s="472" t="inlineStr">
        <is>
          <t>C 4</t>
        </is>
      </c>
      <c r="D36" s="472" t="inlineStr">
        <is>
          <t>Db 4</t>
        </is>
      </c>
      <c r="E36" s="472" t="inlineStr">
        <is>
          <t>D 4</t>
        </is>
      </c>
      <c r="F36" s="472" t="inlineStr">
        <is>
          <t>Eb 4</t>
        </is>
      </c>
      <c r="G36" s="472" t="inlineStr">
        <is>
          <t>E 4</t>
        </is>
      </c>
      <c r="H36" s="472" t="inlineStr">
        <is>
          <t>F 4</t>
        </is>
      </c>
      <c r="I36" s="472" t="inlineStr">
        <is>
          <t>Gb 4</t>
        </is>
      </c>
      <c r="J36" s="472" t="inlineStr">
        <is>
          <t>G 4</t>
        </is>
      </c>
      <c r="K36" s="472" t="inlineStr">
        <is>
          <t>Ab 4</t>
        </is>
      </c>
      <c r="L36" s="472" t="inlineStr">
        <is>
          <t>A 4</t>
        </is>
      </c>
      <c r="M36" s="472" t="inlineStr">
        <is>
          <t>Bb 4</t>
        </is>
      </c>
      <c r="N36" s="472" t="inlineStr">
        <is>
          <t>B 4</t>
        </is>
      </c>
      <c r="O36" s="472" t="inlineStr">
        <is>
          <t>C 5</t>
        </is>
      </c>
      <c r="P36" s="472" t="inlineStr">
        <is>
          <t>Db 5</t>
        </is>
      </c>
      <c r="Q36" s="472" t="inlineStr">
        <is>
          <t>D 5</t>
        </is>
      </c>
      <c r="R36" s="472" t="inlineStr">
        <is>
          <t>Eb 5</t>
        </is>
      </c>
      <c r="S36" s="472" t="inlineStr">
        <is>
          <t>E 5</t>
        </is>
      </c>
      <c r="T36" s="472" t="inlineStr">
        <is>
          <t>F 5</t>
        </is>
      </c>
      <c r="U36" s="472" t="inlineStr">
        <is>
          <t>Gb 5</t>
        </is>
      </c>
      <c r="V36" s="472" t="inlineStr">
        <is>
          <t>G 5</t>
        </is>
      </c>
    </row>
    <row r="37">
      <c r="A37" s="472" t="inlineStr">
        <is>
          <t>Fundamental Freq (Hz)</t>
        </is>
      </c>
      <c r="C37" s="469">
        <f>((2^(1/12))^(C4-49))*440</f>
        <v/>
      </c>
      <c r="D37" s="469">
        <f>((2^(1/12))^(D4-49))*440</f>
        <v/>
      </c>
      <c r="E37" s="469">
        <f>((2^(1/12))^(E4-49))*440</f>
        <v/>
      </c>
      <c r="F37" s="469">
        <f>((2^(1/12))^(F4-49))*440</f>
        <v/>
      </c>
      <c r="G37" s="469">
        <f>((2^(1/12))^(G4-49))*440</f>
        <v/>
      </c>
      <c r="H37" s="469">
        <f>((2^(1/12))^(H4-49))*440</f>
        <v/>
      </c>
      <c r="I37" s="469">
        <f>((2^(1/12))^(I4-49))*440</f>
        <v/>
      </c>
      <c r="J37" s="469">
        <f>((2^(1/12))^(J4-49))*440</f>
        <v/>
      </c>
      <c r="K37" s="469">
        <f>((2^(1/12))^(K4-49))*440</f>
        <v/>
      </c>
      <c r="L37" s="469">
        <f>((2^(1/12))^(L4-49))*440</f>
        <v/>
      </c>
      <c r="M37" s="469">
        <f>((2^(1/12))^(M4-49))*440</f>
        <v/>
      </c>
      <c r="N37" s="469">
        <f>((2^(1/12))^(N4-49))*440</f>
        <v/>
      </c>
      <c r="O37" s="469">
        <f>((2^(1/12))^(O4-49))*440</f>
        <v/>
      </c>
      <c r="P37" s="469">
        <f>((2^(1/12))^(P4-49))*440</f>
        <v/>
      </c>
      <c r="Q37" s="469">
        <f>((2^(1/12))^(Q4-49))*440</f>
        <v/>
      </c>
      <c r="R37" s="469">
        <f>((2^(1/12))^(R4-49))*440</f>
        <v/>
      </c>
      <c r="S37" s="469">
        <f>((2^(1/12))^(S4-49))*440</f>
        <v/>
      </c>
      <c r="T37" s="469">
        <f>((2^(1/12))^(T4-49))*440</f>
        <v/>
      </c>
      <c r="U37" s="469">
        <f>((2^(1/12))^(U4-49))*440</f>
        <v/>
      </c>
      <c r="V37" s="469">
        <f>((2^(1/12))^(V4-49))*440</f>
        <v/>
      </c>
    </row>
    <row r="38">
      <c r="A38" s="604" t="inlineStr">
        <is>
          <t>Hole 1</t>
        </is>
      </c>
      <c r="B38" s="537" t="inlineStr">
        <is>
          <t>Note</t>
        </is>
      </c>
      <c r="C38" t="inlineStr">
        <is>
          <t>D 4</t>
        </is>
      </c>
      <c r="D38" t="inlineStr">
        <is>
          <t>D# 4</t>
        </is>
      </c>
      <c r="E38" t="inlineStr">
        <is>
          <t>E 4</t>
        </is>
      </c>
      <c r="F38" t="inlineStr">
        <is>
          <t>F 4</t>
        </is>
      </c>
      <c r="G38" t="inlineStr">
        <is>
          <t>F# 4</t>
        </is>
      </c>
      <c r="H38" t="inlineStr">
        <is>
          <t>G 4</t>
        </is>
      </c>
      <c r="I38" t="inlineStr">
        <is>
          <t>G# 4</t>
        </is>
      </c>
      <c r="J38" t="inlineStr">
        <is>
          <t>A 4</t>
        </is>
      </c>
      <c r="K38" t="inlineStr">
        <is>
          <t>A# 4</t>
        </is>
      </c>
      <c r="L38" t="inlineStr">
        <is>
          <t>B 4</t>
        </is>
      </c>
      <c r="M38" t="inlineStr">
        <is>
          <t>C 5</t>
        </is>
      </c>
      <c r="N38" t="inlineStr">
        <is>
          <t>C# 5</t>
        </is>
      </c>
      <c r="O38" t="inlineStr">
        <is>
          <t>D 5</t>
        </is>
      </c>
      <c r="P38" t="inlineStr">
        <is>
          <t>D# 5</t>
        </is>
      </c>
      <c r="Q38" t="inlineStr">
        <is>
          <t>E 5</t>
        </is>
      </c>
      <c r="R38" t="inlineStr">
        <is>
          <t>F 5</t>
        </is>
      </c>
      <c r="S38" t="inlineStr">
        <is>
          <t>F# 5</t>
        </is>
      </c>
      <c r="T38" t="inlineStr">
        <is>
          <t>G 5</t>
        </is>
      </c>
      <c r="U38" t="inlineStr">
        <is>
          <t>G# 5</t>
        </is>
      </c>
      <c r="V38" t="inlineStr">
        <is>
          <t>A 5</t>
        </is>
      </c>
    </row>
    <row r="39">
      <c r="B39" s="537" t="inlineStr">
        <is>
          <t>Frequency (Hz)</t>
        </is>
      </c>
      <c r="C39" s="469">
        <f>((2^(1/12))^(C4+2-49))*440</f>
        <v/>
      </c>
      <c r="D39" s="469">
        <f>((2^(1/12))^(D4+2-49))*440</f>
        <v/>
      </c>
      <c r="E39" s="469">
        <f>((2^(1/12))^(E4+2-49))*440</f>
        <v/>
      </c>
      <c r="F39" s="469">
        <f>((2^(1/12))^(F4+2-49))*440</f>
        <v/>
      </c>
      <c r="G39" s="469">
        <f>((2^(1/12))^(G4+2-49))*440</f>
        <v/>
      </c>
      <c r="H39" s="469">
        <f>((2^(1/12))^(H4+2-49))*440</f>
        <v/>
      </c>
      <c r="I39" s="469">
        <f>((2^(1/12))^(I4+2-49))*440</f>
        <v/>
      </c>
      <c r="J39" s="469">
        <f>((2^(1/12))^(J4+2-49))*440</f>
        <v/>
      </c>
      <c r="K39" s="469">
        <f>((2^(1/12))^(K4+2-49))*440</f>
        <v/>
      </c>
      <c r="L39" s="469">
        <f>((2^(1/12))^(L4+2-49))*440</f>
        <v/>
      </c>
      <c r="M39" s="469">
        <f>((2^(1/12))^(M4+2-49))*440</f>
        <v/>
      </c>
      <c r="N39" s="469">
        <f>((2^(1/12))^(N4+2-49))*440</f>
        <v/>
      </c>
      <c r="O39" s="469">
        <f>((2^(1/12))^(O4+2-49))*440</f>
        <v/>
      </c>
      <c r="P39" s="469">
        <f>((2^(1/12))^(P4+2-49))*440</f>
        <v/>
      </c>
      <c r="Q39" s="469">
        <f>((2^(1/12))^(Q4+2-49))*440</f>
        <v/>
      </c>
      <c r="R39" s="469">
        <f>((2^(1/12))^(R4+2-49))*440</f>
        <v/>
      </c>
      <c r="S39" s="469">
        <f>((2^(1/12))^(S4+2-49))*440</f>
        <v/>
      </c>
      <c r="T39" s="469">
        <f>((2^(1/12))^(T4+2-49))*440</f>
        <v/>
      </c>
      <c r="U39" s="469">
        <f>((2^(1/12))^(U4+2-49))*440</f>
        <v/>
      </c>
      <c r="V39" s="469">
        <f>((2^(1/12))^(V4+2-49))*440</f>
        <v/>
      </c>
    </row>
    <row r="40">
      <c r="B40" s="537" t="inlineStr">
        <is>
          <t>Diameter (in)</t>
        </is>
      </c>
      <c r="C40" s="596" t="n"/>
      <c r="D40" s="596" t="n"/>
      <c r="E40" s="596" t="n"/>
      <c r="F40" s="596" t="n"/>
      <c r="G40" s="596" t="n"/>
      <c r="H40" s="596" t="n"/>
      <c r="I40" s="596" t="n"/>
      <c r="J40" s="596" t="n"/>
      <c r="K40" s="596" t="n"/>
      <c r="L40" s="596" t="n"/>
      <c r="M40" s="596" t="n"/>
      <c r="N40" s="596" t="n"/>
      <c r="O40" s="596" t="n"/>
      <c r="P40" s="596" t="n"/>
      <c r="Q40" s="596" t="n"/>
      <c r="R40" s="596" t="n"/>
      <c r="S40" s="596" t="n"/>
      <c r="T40" s="596" t="n"/>
      <c r="U40" s="596" t="n"/>
      <c r="V40" s="596" t="n"/>
    </row>
    <row r="41">
      <c r="B41" s="537" t="inlineStr">
        <is>
          <t>Dist. from End (in)</t>
        </is>
      </c>
      <c r="C41" s="482">
        <f>C32*C37/C39</f>
        <v/>
      </c>
      <c r="D41" s="482">
        <f>D32*D37/D39</f>
        <v/>
      </c>
      <c r="E41" s="482">
        <f>E32*E37/E39</f>
        <v/>
      </c>
      <c r="F41" s="482">
        <f>F32*F37/F39</f>
        <v/>
      </c>
      <c r="G41" s="482">
        <f>G32*G37/G39</f>
        <v/>
      </c>
      <c r="H41" s="482">
        <f>H32*H37/H39</f>
        <v/>
      </c>
      <c r="I41" s="482">
        <f>I32*I37/I39</f>
        <v/>
      </c>
      <c r="J41" s="482">
        <f>J32*J37/J39</f>
        <v/>
      </c>
      <c r="K41" s="482">
        <f>K32*K37/K39</f>
        <v/>
      </c>
      <c r="L41" s="482">
        <f>L32*L37/L39</f>
        <v/>
      </c>
      <c r="M41" s="482">
        <f>M32*M37/M39</f>
        <v/>
      </c>
      <c r="N41" s="482">
        <f>N32*N37/N39</f>
        <v/>
      </c>
      <c r="O41" s="482">
        <f>O32*O37/O39</f>
        <v/>
      </c>
      <c r="P41" s="482">
        <f>P32*P37/P39</f>
        <v/>
      </c>
      <c r="Q41" s="482">
        <f>Q32*Q37/Q39</f>
        <v/>
      </c>
      <c r="R41" s="482">
        <f>R32*R37/R39</f>
        <v/>
      </c>
      <c r="S41" s="482">
        <f>S32*S37/S39</f>
        <v/>
      </c>
      <c r="T41" s="482">
        <f>T32*T37/T39</f>
        <v/>
      </c>
      <c r="U41" s="482">
        <f>U32*U37/U39</f>
        <v/>
      </c>
      <c r="V41" s="482">
        <f>V32*V37/V39</f>
        <v/>
      </c>
    </row>
    <row r="42">
      <c r="A42" s="604" t="inlineStr">
        <is>
          <t>Hole 2</t>
        </is>
      </c>
      <c r="B42" s="537" t="inlineStr">
        <is>
          <t>Note</t>
        </is>
      </c>
      <c r="C42" t="inlineStr">
        <is>
          <t>E 4</t>
        </is>
      </c>
      <c r="D42" t="inlineStr">
        <is>
          <t>F 4</t>
        </is>
      </c>
      <c r="E42" t="inlineStr">
        <is>
          <t>F# 4</t>
        </is>
      </c>
      <c r="F42" t="inlineStr">
        <is>
          <t>G 4</t>
        </is>
      </c>
      <c r="G42" t="inlineStr">
        <is>
          <t>G# 4</t>
        </is>
      </c>
      <c r="H42" t="inlineStr">
        <is>
          <t>A 4</t>
        </is>
      </c>
      <c r="I42" t="inlineStr">
        <is>
          <t>A# 4</t>
        </is>
      </c>
      <c r="J42" t="inlineStr">
        <is>
          <t>B 4</t>
        </is>
      </c>
      <c r="K42" t="inlineStr">
        <is>
          <t>C 5</t>
        </is>
      </c>
      <c r="L42" t="inlineStr">
        <is>
          <t>C# 5</t>
        </is>
      </c>
      <c r="M42" t="inlineStr">
        <is>
          <t>D 5</t>
        </is>
      </c>
      <c r="N42" t="inlineStr">
        <is>
          <t>D# 5</t>
        </is>
      </c>
      <c r="O42" t="inlineStr">
        <is>
          <t>E 5</t>
        </is>
      </c>
      <c r="P42" t="inlineStr">
        <is>
          <t>F 5</t>
        </is>
      </c>
      <c r="Q42" t="inlineStr">
        <is>
          <t>F# 5</t>
        </is>
      </c>
      <c r="R42" t="inlineStr">
        <is>
          <t>G 5</t>
        </is>
      </c>
      <c r="S42" t="inlineStr">
        <is>
          <t>G# 5</t>
        </is>
      </c>
      <c r="T42" t="inlineStr">
        <is>
          <t>A 5</t>
        </is>
      </c>
      <c r="U42" t="inlineStr">
        <is>
          <t>A# 5</t>
        </is>
      </c>
      <c r="V42" t="inlineStr">
        <is>
          <t>B 5</t>
        </is>
      </c>
    </row>
    <row r="43">
      <c r="B43" s="537" t="inlineStr">
        <is>
          <t>Frequency (Hz)</t>
        </is>
      </c>
      <c r="C43" s="469">
        <f>((2^(1/12))^(C4+4-49))*440</f>
        <v/>
      </c>
      <c r="D43" s="469">
        <f>((2^(1/12))^(D4+4-49))*440</f>
        <v/>
      </c>
      <c r="E43" s="469">
        <f>((2^(1/12))^(E4+4-49))*440</f>
        <v/>
      </c>
      <c r="F43" s="469">
        <f>((2^(1/12))^(F4+4-49))*440</f>
        <v/>
      </c>
      <c r="G43" s="469">
        <f>((2^(1/12))^(G4+4-49))*440</f>
        <v/>
      </c>
      <c r="H43" s="469">
        <f>((2^(1/12))^(H4+4-49))*440</f>
        <v/>
      </c>
      <c r="I43" s="469">
        <f>((2^(1/12))^(I4+4-49))*440</f>
        <v/>
      </c>
      <c r="J43" s="469">
        <f>((2^(1/12))^(J4+4-49))*440</f>
        <v/>
      </c>
      <c r="K43" s="469">
        <f>((2^(1/12))^(K4+4-49))*440</f>
        <v/>
      </c>
      <c r="L43" s="469">
        <f>((2^(1/12))^(L4+4-49))*440</f>
        <v/>
      </c>
      <c r="M43" s="469">
        <f>((2^(1/12))^(M4+4-49))*440</f>
        <v/>
      </c>
      <c r="N43" s="469">
        <f>((2^(1/12))^(N4+4-49))*440</f>
        <v/>
      </c>
      <c r="O43" s="469">
        <f>((2^(1/12))^(O4+4-49))*440</f>
        <v/>
      </c>
      <c r="P43" s="469">
        <f>((2^(1/12))^(P4+4-49))*440</f>
        <v/>
      </c>
      <c r="Q43" s="469">
        <f>((2^(1/12))^(Q4+4-49))*440</f>
        <v/>
      </c>
      <c r="R43" s="469">
        <f>((2^(1/12))^(R4+4-49))*440</f>
        <v/>
      </c>
      <c r="S43" s="469">
        <f>((2^(1/12))^(S4+4-49))*440</f>
        <v/>
      </c>
      <c r="T43" s="469">
        <f>((2^(1/12))^(T4+4-49))*440</f>
        <v/>
      </c>
      <c r="U43" s="469">
        <f>((2^(1/12))^(U4+4-49))*440</f>
        <v/>
      </c>
      <c r="V43" s="469">
        <f>((2^(1/12))^(V4+4-49))*440</f>
        <v/>
      </c>
    </row>
    <row r="44">
      <c r="B44" s="537" t="inlineStr">
        <is>
          <t>Diameter (in)</t>
        </is>
      </c>
      <c r="C44" s="596" t="n"/>
      <c r="D44" s="596" t="n"/>
      <c r="E44" s="596" t="n"/>
      <c r="F44" s="596" t="n"/>
      <c r="G44" s="596" t="n"/>
      <c r="H44" s="596" t="n"/>
      <c r="I44" s="596" t="n"/>
      <c r="J44" s="596" t="n"/>
      <c r="K44" s="596" t="n"/>
      <c r="L44" s="596" t="n"/>
      <c r="M44" s="596" t="n"/>
      <c r="N44" s="596" t="n"/>
      <c r="O44" s="596" t="n"/>
      <c r="P44" s="596" t="n"/>
      <c r="Q44" s="596" t="n"/>
      <c r="R44" s="596" t="n"/>
      <c r="S44" s="596" t="n"/>
      <c r="T44" s="596" t="n"/>
      <c r="U44" s="596" t="n"/>
      <c r="V44" s="596" t="n"/>
    </row>
    <row r="45">
      <c r="B45" s="537" t="inlineStr">
        <is>
          <t>Dist. from End (in)</t>
        </is>
      </c>
      <c r="C45" s="482">
        <f>C32*C37/C43</f>
        <v/>
      </c>
      <c r="D45" s="482">
        <f>D32*D37/D43</f>
        <v/>
      </c>
      <c r="E45" s="482">
        <f>E32*E37/E43</f>
        <v/>
      </c>
      <c r="F45" s="482">
        <f>F32*F37/F43</f>
        <v/>
      </c>
      <c r="G45" s="482">
        <f>G32*G37/G43</f>
        <v/>
      </c>
      <c r="H45" s="482">
        <f>H32*H37/H43</f>
        <v/>
      </c>
      <c r="I45" s="482">
        <f>I32*I37/I43</f>
        <v/>
      </c>
      <c r="J45" s="482">
        <f>J32*J37/J43</f>
        <v/>
      </c>
      <c r="K45" s="482">
        <f>K32*K37/K43</f>
        <v/>
      </c>
      <c r="L45" s="482">
        <f>L32*L37/L43</f>
        <v/>
      </c>
      <c r="M45" s="482">
        <f>M32*M37/M43</f>
        <v/>
      </c>
      <c r="N45" s="482">
        <f>N32*N37/N43</f>
        <v/>
      </c>
      <c r="O45" s="482">
        <f>O32*O37/O43</f>
        <v/>
      </c>
      <c r="P45" s="482">
        <f>P32*P37/P43</f>
        <v/>
      </c>
      <c r="Q45" s="482">
        <f>Q32*Q37/Q43</f>
        <v/>
      </c>
      <c r="R45" s="482">
        <f>R32*R37/R43</f>
        <v/>
      </c>
      <c r="S45" s="482">
        <f>S32*S37/S43</f>
        <v/>
      </c>
      <c r="T45" s="482">
        <f>T32*T37/T43</f>
        <v/>
      </c>
      <c r="U45" s="482">
        <f>U32*U37/U43</f>
        <v/>
      </c>
      <c r="V45" s="482">
        <f>V32*V37/V43</f>
        <v/>
      </c>
    </row>
    <row r="46">
      <c r="A46" s="604" t="inlineStr">
        <is>
          <t>Hole 3</t>
        </is>
      </c>
      <c r="B46" s="537" t="inlineStr">
        <is>
          <t>Note</t>
        </is>
      </c>
      <c r="C46" t="inlineStr">
        <is>
          <t>F 4</t>
        </is>
      </c>
      <c r="D46" t="inlineStr">
        <is>
          <t>F# 4</t>
        </is>
      </c>
      <c r="E46" t="inlineStr">
        <is>
          <t>G 4</t>
        </is>
      </c>
      <c r="F46" t="inlineStr">
        <is>
          <t>G# 4</t>
        </is>
      </c>
      <c r="G46" t="inlineStr">
        <is>
          <t>A 4</t>
        </is>
      </c>
      <c r="H46" t="inlineStr">
        <is>
          <t>A# 4</t>
        </is>
      </c>
      <c r="I46" t="inlineStr">
        <is>
          <t>B 4</t>
        </is>
      </c>
      <c r="J46" t="inlineStr">
        <is>
          <t>C 5</t>
        </is>
      </c>
      <c r="K46" t="inlineStr">
        <is>
          <t>C# 5</t>
        </is>
      </c>
      <c r="L46" t="inlineStr">
        <is>
          <t>D 5</t>
        </is>
      </c>
      <c r="M46" t="inlineStr">
        <is>
          <t>D# 5</t>
        </is>
      </c>
      <c r="N46" t="inlineStr">
        <is>
          <t>E 5</t>
        </is>
      </c>
      <c r="O46" t="inlineStr">
        <is>
          <t>F 5</t>
        </is>
      </c>
      <c r="P46" t="inlineStr">
        <is>
          <t>F# 5</t>
        </is>
      </c>
      <c r="Q46" t="inlineStr">
        <is>
          <t>G 5</t>
        </is>
      </c>
      <c r="R46" t="inlineStr">
        <is>
          <t>G# 5</t>
        </is>
      </c>
      <c r="S46" t="inlineStr">
        <is>
          <t>A 5</t>
        </is>
      </c>
      <c r="T46" t="inlineStr">
        <is>
          <t>A# 5</t>
        </is>
      </c>
      <c r="U46" t="inlineStr">
        <is>
          <t>B 5</t>
        </is>
      </c>
      <c r="V46" t="inlineStr">
        <is>
          <t>C 6</t>
        </is>
      </c>
    </row>
    <row r="47">
      <c r="B47" s="537" t="inlineStr">
        <is>
          <t>Frequency (Hz)</t>
        </is>
      </c>
      <c r="C47" s="469">
        <f>((2^(1/12))^(C4+5-49))*440</f>
        <v/>
      </c>
      <c r="D47" s="469">
        <f>((2^(1/12))^(D4+5-49))*440</f>
        <v/>
      </c>
      <c r="E47" s="469">
        <f>((2^(1/12))^(E4+5-49))*440</f>
        <v/>
      </c>
      <c r="F47" s="469">
        <f>((2^(1/12))^(F4+5-49))*440</f>
        <v/>
      </c>
      <c r="G47" s="469">
        <f>((2^(1/12))^(G4+5-49))*440</f>
        <v/>
      </c>
      <c r="H47" s="469">
        <f>((2^(1/12))^(H4+5-49))*440</f>
        <v/>
      </c>
      <c r="I47" s="469">
        <f>((2^(1/12))^(I4+5-49))*440</f>
        <v/>
      </c>
      <c r="J47" s="469">
        <f>((2^(1/12))^(J4+5-49))*440</f>
        <v/>
      </c>
      <c r="K47" s="469">
        <f>((2^(1/12))^(K4+5-49))*440</f>
        <v/>
      </c>
      <c r="L47" s="469">
        <f>((2^(1/12))^(L4+5-49))*440</f>
        <v/>
      </c>
      <c r="M47" s="469">
        <f>((2^(1/12))^(M4+5-49))*440</f>
        <v/>
      </c>
      <c r="N47" s="469">
        <f>((2^(1/12))^(N4+5-49))*440</f>
        <v/>
      </c>
      <c r="O47" s="469">
        <f>((2^(1/12))^(O4+5-49))*440</f>
        <v/>
      </c>
      <c r="P47" s="469">
        <f>((2^(1/12))^(P4+5-49))*440</f>
        <v/>
      </c>
      <c r="Q47" s="469">
        <f>((2^(1/12))^(Q4+5-49))*440</f>
        <v/>
      </c>
      <c r="R47" s="469">
        <f>((2^(1/12))^(R4+5-49))*440</f>
        <v/>
      </c>
      <c r="S47" s="469">
        <f>((2^(1/12))^(S4+5-49))*440</f>
        <v/>
      </c>
      <c r="T47" s="469">
        <f>((2^(1/12))^(T4+5-49))*440</f>
        <v/>
      </c>
      <c r="U47" s="469">
        <f>((2^(1/12))^(U4+5-49))*440</f>
        <v/>
      </c>
      <c r="V47" s="469">
        <f>((2^(1/12))^(V4+5-49))*440</f>
        <v/>
      </c>
    </row>
    <row r="48">
      <c r="B48" s="537" t="inlineStr">
        <is>
          <t>Diameter (in)</t>
        </is>
      </c>
      <c r="C48" s="596" t="n"/>
      <c r="D48" s="596" t="n"/>
      <c r="E48" s="596" t="n"/>
      <c r="F48" s="596" t="n"/>
      <c r="G48" s="596" t="n"/>
      <c r="H48" s="596" t="n"/>
      <c r="I48" s="596" t="n"/>
      <c r="J48" s="596" t="n"/>
      <c r="K48" s="596" t="n"/>
      <c r="L48" s="596" t="n"/>
      <c r="M48" s="596" t="n"/>
      <c r="N48" s="596" t="n"/>
      <c r="O48" s="596" t="n"/>
      <c r="P48" s="596" t="n"/>
      <c r="Q48" s="596" t="n"/>
      <c r="R48" s="596" t="n"/>
      <c r="S48" s="596" t="n"/>
      <c r="T48" s="596" t="n"/>
      <c r="U48" s="596" t="n"/>
      <c r="V48" s="596" t="n"/>
    </row>
    <row r="49">
      <c r="B49" s="537" t="inlineStr">
        <is>
          <t>Dist. from End (in)</t>
        </is>
      </c>
      <c r="C49" s="482">
        <f>C32*C37/C47</f>
        <v/>
      </c>
      <c r="D49" s="482">
        <f>D32*D37/D47</f>
        <v/>
      </c>
      <c r="E49" s="482">
        <f>E32*E37/E47</f>
        <v/>
      </c>
      <c r="F49" s="482">
        <f>F32*F37/F47</f>
        <v/>
      </c>
      <c r="G49" s="482">
        <f>G32*G37/G47</f>
        <v/>
      </c>
      <c r="H49" s="482">
        <f>H32*H37/H47</f>
        <v/>
      </c>
      <c r="I49" s="482">
        <f>I32*I37/I47</f>
        <v/>
      </c>
      <c r="J49" s="482">
        <f>J32*J37/J47</f>
        <v/>
      </c>
      <c r="K49" s="482">
        <f>K32*K37/K47</f>
        <v/>
      </c>
      <c r="L49" s="482">
        <f>L32*L37/L47</f>
        <v/>
      </c>
      <c r="M49" s="482">
        <f>M32*M37/M47</f>
        <v/>
      </c>
      <c r="N49" s="482">
        <f>N32*N37/N47</f>
        <v/>
      </c>
      <c r="O49" s="482">
        <f>O32*O37/O47</f>
        <v/>
      </c>
      <c r="P49" s="482">
        <f>P32*P37/P47</f>
        <v/>
      </c>
      <c r="Q49" s="482">
        <f>Q32*Q37/Q47</f>
        <v/>
      </c>
      <c r="R49" s="482">
        <f>R32*R37/R47</f>
        <v/>
      </c>
      <c r="S49" s="482">
        <f>S32*S37/S47</f>
        <v/>
      </c>
      <c r="T49" s="482">
        <f>T32*T37/T47</f>
        <v/>
      </c>
      <c r="U49" s="482">
        <f>U32*U37/U47</f>
        <v/>
      </c>
      <c r="V49" s="482">
        <f>V32*V37/V47</f>
        <v/>
      </c>
    </row>
    <row r="50">
      <c r="A50" s="604" t="inlineStr">
        <is>
          <t>Hole 4</t>
        </is>
      </c>
      <c r="B50" s="537" t="inlineStr">
        <is>
          <t>Note</t>
        </is>
      </c>
      <c r="C50" t="inlineStr">
        <is>
          <t>G 4</t>
        </is>
      </c>
      <c r="D50" t="inlineStr">
        <is>
          <t>G# 4</t>
        </is>
      </c>
      <c r="E50" t="inlineStr">
        <is>
          <t>A 4</t>
        </is>
      </c>
      <c r="F50" t="inlineStr">
        <is>
          <t>A# 4</t>
        </is>
      </c>
      <c r="G50" t="inlineStr">
        <is>
          <t>B 4</t>
        </is>
      </c>
      <c r="H50" t="inlineStr">
        <is>
          <t>C 5</t>
        </is>
      </c>
      <c r="I50" t="inlineStr">
        <is>
          <t>C# 5</t>
        </is>
      </c>
      <c r="J50" t="inlineStr">
        <is>
          <t>D 5</t>
        </is>
      </c>
      <c r="K50" t="inlineStr">
        <is>
          <t>D# 5</t>
        </is>
      </c>
      <c r="L50" t="inlineStr">
        <is>
          <t>E 5</t>
        </is>
      </c>
      <c r="M50" t="inlineStr">
        <is>
          <t>F 5</t>
        </is>
      </c>
      <c r="N50" t="inlineStr">
        <is>
          <t>F# 5</t>
        </is>
      </c>
      <c r="O50" t="inlineStr">
        <is>
          <t>G 5</t>
        </is>
      </c>
      <c r="P50" t="inlineStr">
        <is>
          <t>G# 5</t>
        </is>
      </c>
      <c r="Q50" t="inlineStr">
        <is>
          <t>A 5</t>
        </is>
      </c>
      <c r="R50" t="inlineStr">
        <is>
          <t>A# 5</t>
        </is>
      </c>
      <c r="S50" t="inlineStr">
        <is>
          <t>B 5</t>
        </is>
      </c>
      <c r="T50" t="inlineStr">
        <is>
          <t>C 6</t>
        </is>
      </c>
      <c r="U50" t="inlineStr">
        <is>
          <t>C# 6</t>
        </is>
      </c>
      <c r="V50" t="inlineStr">
        <is>
          <t>D 6</t>
        </is>
      </c>
    </row>
    <row r="51">
      <c r="B51" s="537" t="inlineStr">
        <is>
          <t>Frequency (Hz)</t>
        </is>
      </c>
      <c r="C51" s="469">
        <f>((2^(1/12))^(C4+7-49))*440</f>
        <v/>
      </c>
      <c r="D51" s="469">
        <f>((2^(1/12))^(D4+7-49))*440</f>
        <v/>
      </c>
      <c r="E51" s="469">
        <f>((2^(1/12))^(E4+7-49))*440</f>
        <v/>
      </c>
      <c r="F51" s="469">
        <f>((2^(1/12))^(F4+7-49))*440</f>
        <v/>
      </c>
      <c r="G51" s="469">
        <f>((2^(1/12))^(G4+7-49))*440</f>
        <v/>
      </c>
      <c r="H51" s="469">
        <f>((2^(1/12))^(H4+7-49))*440</f>
        <v/>
      </c>
      <c r="I51" s="469">
        <f>((2^(1/12))^(I4+7-49))*440</f>
        <v/>
      </c>
      <c r="J51" s="469">
        <f>((2^(1/12))^(J4+7-49))*440</f>
        <v/>
      </c>
      <c r="K51" s="469">
        <f>((2^(1/12))^(K4+7-49))*440</f>
        <v/>
      </c>
      <c r="L51" s="469">
        <f>((2^(1/12))^(L4+7-49))*440</f>
        <v/>
      </c>
      <c r="M51" s="469">
        <f>((2^(1/12))^(M4+7-49))*440</f>
        <v/>
      </c>
      <c r="N51" s="469">
        <f>((2^(1/12))^(N4+7-49))*440</f>
        <v/>
      </c>
      <c r="O51" s="469">
        <f>((2^(1/12))^(O4+7-49))*440</f>
        <v/>
      </c>
      <c r="P51" s="469">
        <f>((2^(1/12))^(P4+7-49))*440</f>
        <v/>
      </c>
      <c r="Q51" s="469">
        <f>((2^(1/12))^(Q4+7-49))*440</f>
        <v/>
      </c>
      <c r="R51" s="469">
        <f>((2^(1/12))^(R4+7-49))*440</f>
        <v/>
      </c>
      <c r="S51" s="469">
        <f>((2^(1/12))^(S4+7-49))*440</f>
        <v/>
      </c>
      <c r="T51" s="469">
        <f>((2^(1/12))^(T4+7-49))*440</f>
        <v/>
      </c>
      <c r="U51" s="469">
        <f>((2^(1/12))^(U4+7-49))*440</f>
        <v/>
      </c>
      <c r="V51" s="469">
        <f>((2^(1/12))^(V4+7-49))*440</f>
        <v/>
      </c>
    </row>
    <row r="52">
      <c r="B52" s="537" t="inlineStr">
        <is>
          <t>Diameter (in)</t>
        </is>
      </c>
      <c r="C52" s="596" t="n"/>
      <c r="D52" s="596" t="n"/>
      <c r="E52" s="596" t="n"/>
      <c r="F52" s="596" t="n"/>
      <c r="G52" s="596" t="n"/>
      <c r="H52" s="596" t="n"/>
      <c r="I52" s="596" t="n"/>
      <c r="J52" s="596" t="n"/>
      <c r="K52" s="596" t="n"/>
      <c r="L52" s="596" t="n"/>
      <c r="M52" s="596" t="n"/>
      <c r="N52" s="596" t="n"/>
      <c r="O52" s="596" t="n"/>
      <c r="P52" s="596" t="n"/>
      <c r="Q52" s="596" t="n"/>
      <c r="R52" s="596" t="n"/>
      <c r="S52" s="596" t="n"/>
      <c r="T52" s="596" t="n"/>
      <c r="U52" s="596" t="n"/>
      <c r="V52" s="596" t="n"/>
    </row>
    <row r="53">
      <c r="B53" s="537" t="inlineStr">
        <is>
          <t>Dist. from End (in)</t>
        </is>
      </c>
      <c r="C53" s="482">
        <f>C32*C37/C51</f>
        <v/>
      </c>
      <c r="D53" s="482">
        <f>D32*D37/D51</f>
        <v/>
      </c>
      <c r="E53" s="482">
        <f>E32*E37/E51</f>
        <v/>
      </c>
      <c r="F53" s="482">
        <f>F32*F37/F51</f>
        <v/>
      </c>
      <c r="G53" s="482">
        <f>G32*G37/G51</f>
        <v/>
      </c>
      <c r="H53" s="482">
        <f>H32*H37/H51</f>
        <v/>
      </c>
      <c r="I53" s="482">
        <f>I32*I37/I51</f>
        <v/>
      </c>
      <c r="J53" s="482">
        <f>J32*J37/J51</f>
        <v/>
      </c>
      <c r="K53" s="482">
        <f>K32*K37/K51</f>
        <v/>
      </c>
      <c r="L53" s="482">
        <f>L32*L37/L51</f>
        <v/>
      </c>
      <c r="M53" s="482">
        <f>M32*M37/M51</f>
        <v/>
      </c>
      <c r="N53" s="482">
        <f>N32*N37/N51</f>
        <v/>
      </c>
      <c r="O53" s="482">
        <f>O32*O37/O51</f>
        <v/>
      </c>
      <c r="P53" s="482">
        <f>P32*P37/P51</f>
        <v/>
      </c>
      <c r="Q53" s="482">
        <f>Q32*Q37/Q51</f>
        <v/>
      </c>
      <c r="R53" s="482">
        <f>R32*R37/R51</f>
        <v/>
      </c>
      <c r="S53" s="482">
        <f>S32*S37/S51</f>
        <v/>
      </c>
      <c r="T53" s="482">
        <f>T32*T37/T51</f>
        <v/>
      </c>
      <c r="U53" s="482">
        <f>U32*U37/U51</f>
        <v/>
      </c>
      <c r="V53" s="482">
        <f>V32*V37/V51</f>
        <v/>
      </c>
    </row>
    <row r="54">
      <c r="A54" s="604" t="inlineStr">
        <is>
          <t>Hole 5</t>
        </is>
      </c>
      <c r="B54" s="537" t="inlineStr">
        <is>
          <t>Note</t>
        </is>
      </c>
      <c r="C54" t="inlineStr">
        <is>
          <t>A 4</t>
        </is>
      </c>
      <c r="D54" t="inlineStr">
        <is>
          <t>A# 4</t>
        </is>
      </c>
      <c r="E54" t="inlineStr">
        <is>
          <t>B 4</t>
        </is>
      </c>
      <c r="F54" t="inlineStr">
        <is>
          <t>C 5</t>
        </is>
      </c>
      <c r="G54" t="inlineStr">
        <is>
          <t>C# 5</t>
        </is>
      </c>
      <c r="H54" t="inlineStr">
        <is>
          <t>D 5</t>
        </is>
      </c>
      <c r="I54" t="inlineStr">
        <is>
          <t>D# 5</t>
        </is>
      </c>
      <c r="J54" t="inlineStr">
        <is>
          <t>E 5</t>
        </is>
      </c>
      <c r="K54" t="inlineStr">
        <is>
          <t>F 5</t>
        </is>
      </c>
      <c r="L54" t="inlineStr">
        <is>
          <t>F# 5</t>
        </is>
      </c>
      <c r="M54" t="inlineStr">
        <is>
          <t>G 5</t>
        </is>
      </c>
      <c r="N54" t="inlineStr">
        <is>
          <t>G# 5</t>
        </is>
      </c>
      <c r="O54" t="inlineStr">
        <is>
          <t>A 5</t>
        </is>
      </c>
      <c r="P54" t="inlineStr">
        <is>
          <t>A# 5</t>
        </is>
      </c>
      <c r="Q54" t="inlineStr">
        <is>
          <t>B 5</t>
        </is>
      </c>
      <c r="R54" t="inlineStr">
        <is>
          <t>C 6</t>
        </is>
      </c>
      <c r="S54" t="inlineStr">
        <is>
          <t>C# 6</t>
        </is>
      </c>
      <c r="T54" t="inlineStr">
        <is>
          <t>D 6</t>
        </is>
      </c>
      <c r="U54" t="inlineStr">
        <is>
          <t>D# 6</t>
        </is>
      </c>
      <c r="V54" t="inlineStr">
        <is>
          <t>E 6</t>
        </is>
      </c>
    </row>
    <row r="55">
      <c r="B55" s="537" t="inlineStr">
        <is>
          <t>Frequency (Hz)</t>
        </is>
      </c>
      <c r="C55" s="469">
        <f>((2^(1/12))^(C4+9-49))*440</f>
        <v/>
      </c>
      <c r="D55" s="469">
        <f>((2^(1/12))^(D4+9-49))*440</f>
        <v/>
      </c>
      <c r="E55" s="469">
        <f>((2^(1/12))^(E4+9-49))*440</f>
        <v/>
      </c>
      <c r="F55" s="469">
        <f>((2^(1/12))^(F4+9-49))*440</f>
        <v/>
      </c>
      <c r="G55" s="469">
        <f>((2^(1/12))^(G4+9-49))*440</f>
        <v/>
      </c>
      <c r="H55" s="469">
        <f>((2^(1/12))^(H4+9-49))*440</f>
        <v/>
      </c>
      <c r="I55" s="469">
        <f>((2^(1/12))^(I4+9-49))*440</f>
        <v/>
      </c>
      <c r="J55" s="469">
        <f>((2^(1/12))^(J4+9-49))*440</f>
        <v/>
      </c>
      <c r="K55" s="469">
        <f>((2^(1/12))^(K4+9-49))*440</f>
        <v/>
      </c>
      <c r="L55" s="469">
        <f>((2^(1/12))^(L4+9-49))*440</f>
        <v/>
      </c>
      <c r="M55" s="469">
        <f>((2^(1/12))^(M4+9-49))*440</f>
        <v/>
      </c>
      <c r="N55" s="469">
        <f>((2^(1/12))^(N4+9-49))*440</f>
        <v/>
      </c>
      <c r="O55" s="469">
        <f>((2^(1/12))^(O4+9-49))*440</f>
        <v/>
      </c>
      <c r="P55" s="469">
        <f>((2^(1/12))^(P4+9-49))*440</f>
        <v/>
      </c>
      <c r="Q55" s="469">
        <f>((2^(1/12))^(Q4+9-49))*440</f>
        <v/>
      </c>
      <c r="R55" s="469">
        <f>((2^(1/12))^(R4+9-49))*440</f>
        <v/>
      </c>
      <c r="S55" s="469">
        <f>((2^(1/12))^(S4+9-49))*440</f>
        <v/>
      </c>
      <c r="T55" s="469">
        <f>((2^(1/12))^(T4+9-49))*440</f>
        <v/>
      </c>
      <c r="U55" s="469">
        <f>((2^(1/12))^(U4+9-49))*440</f>
        <v/>
      </c>
      <c r="V55" s="469">
        <f>((2^(1/12))^(V4+9-49))*440</f>
        <v/>
      </c>
    </row>
    <row r="56">
      <c r="B56" s="537" t="inlineStr">
        <is>
          <t>Diameter (in)</t>
        </is>
      </c>
      <c r="C56" s="596" t="n"/>
      <c r="D56" s="596" t="n"/>
      <c r="E56" s="596" t="n"/>
      <c r="F56" s="596" t="n"/>
      <c r="G56" s="596" t="n"/>
      <c r="H56" s="596" t="n"/>
      <c r="I56" s="596" t="n"/>
      <c r="J56" s="596" t="n"/>
      <c r="K56" s="596" t="n"/>
      <c r="L56" s="596" t="n"/>
      <c r="M56" s="596" t="n"/>
      <c r="N56" s="596" t="n"/>
      <c r="O56" s="596" t="n"/>
      <c r="P56" s="596" t="n"/>
      <c r="Q56" s="596" t="n"/>
      <c r="R56" s="596" t="n"/>
      <c r="S56" s="596" t="n"/>
      <c r="T56" s="596" t="n"/>
      <c r="U56" s="596" t="n"/>
      <c r="V56" s="596" t="n"/>
    </row>
    <row r="57">
      <c r="B57" s="537" t="inlineStr">
        <is>
          <t>Dist. from End (in)</t>
        </is>
      </c>
      <c r="C57" s="482">
        <f>C32*C37/C55</f>
        <v/>
      </c>
      <c r="D57" s="482">
        <f>D32*D37/D55</f>
        <v/>
      </c>
      <c r="E57" s="482">
        <f>E32*E37/E55</f>
        <v/>
      </c>
      <c r="F57" s="482">
        <f>F32*F37/F55</f>
        <v/>
      </c>
      <c r="G57" s="482">
        <f>G32*G37/G55</f>
        <v/>
      </c>
      <c r="H57" s="482">
        <f>H32*H37/H55</f>
        <v/>
      </c>
      <c r="I57" s="482">
        <f>I32*I37/I55</f>
        <v/>
      </c>
      <c r="J57" s="482">
        <f>J32*J37/J55</f>
        <v/>
      </c>
      <c r="K57" s="482">
        <f>K32*K37/K55</f>
        <v/>
      </c>
      <c r="L57" s="482">
        <f>L32*L37/L55</f>
        <v/>
      </c>
      <c r="M57" s="482">
        <f>M32*M37/M55</f>
        <v/>
      </c>
      <c r="N57" s="482">
        <f>N32*N37/N55</f>
        <v/>
      </c>
      <c r="O57" s="482">
        <f>O32*O37/O55</f>
        <v/>
      </c>
      <c r="P57" s="482">
        <f>P32*P37/P55</f>
        <v/>
      </c>
      <c r="Q57" s="482">
        <f>Q32*Q37/Q55</f>
        <v/>
      </c>
      <c r="R57" s="482">
        <f>R32*R37/R55</f>
        <v/>
      </c>
      <c r="S57" s="482">
        <f>S32*S37/S55</f>
        <v/>
      </c>
      <c r="T57" s="482">
        <f>T32*T37/T55</f>
        <v/>
      </c>
      <c r="U57" s="482">
        <f>U32*U37/U55</f>
        <v/>
      </c>
      <c r="V57" s="482">
        <f>V32*V37/V55</f>
        <v/>
      </c>
    </row>
    <row r="58">
      <c r="A58" s="604" t="inlineStr">
        <is>
          <t>Hole 6</t>
        </is>
      </c>
      <c r="B58" s="537" t="inlineStr">
        <is>
          <t>Note</t>
        </is>
      </c>
      <c r="C58" t="inlineStr">
        <is>
          <t>B 4</t>
        </is>
      </c>
      <c r="D58" t="inlineStr">
        <is>
          <t>C 5</t>
        </is>
      </c>
      <c r="E58" t="inlineStr">
        <is>
          <t>C# 5</t>
        </is>
      </c>
      <c r="F58" t="inlineStr">
        <is>
          <t>D 5</t>
        </is>
      </c>
      <c r="G58" t="inlineStr">
        <is>
          <t>D# 5</t>
        </is>
      </c>
      <c r="H58" t="inlineStr">
        <is>
          <t>E 5</t>
        </is>
      </c>
      <c r="I58" t="inlineStr">
        <is>
          <t>F 5</t>
        </is>
      </c>
      <c r="J58" t="inlineStr">
        <is>
          <t>F# 5</t>
        </is>
      </c>
      <c r="K58" t="inlineStr">
        <is>
          <t>G 5</t>
        </is>
      </c>
      <c r="L58" t="inlineStr">
        <is>
          <t>G# 5</t>
        </is>
      </c>
      <c r="M58" t="inlineStr">
        <is>
          <t>A 5</t>
        </is>
      </c>
      <c r="N58" t="inlineStr">
        <is>
          <t>A# 5</t>
        </is>
      </c>
      <c r="O58" t="inlineStr">
        <is>
          <t>B 5</t>
        </is>
      </c>
      <c r="P58" t="inlineStr">
        <is>
          <t>C 6</t>
        </is>
      </c>
      <c r="Q58" t="inlineStr">
        <is>
          <t>C# 6</t>
        </is>
      </c>
      <c r="R58" t="inlineStr">
        <is>
          <t>D 6</t>
        </is>
      </c>
      <c r="S58" t="inlineStr">
        <is>
          <t>D# 6</t>
        </is>
      </c>
      <c r="T58" t="inlineStr">
        <is>
          <t>E 6</t>
        </is>
      </c>
      <c r="U58" t="inlineStr">
        <is>
          <t>F 6</t>
        </is>
      </c>
      <c r="V58" t="inlineStr">
        <is>
          <t>F# 6</t>
        </is>
      </c>
    </row>
    <row r="59">
      <c r="B59" s="537" t="inlineStr">
        <is>
          <t>Frequency (Hz)</t>
        </is>
      </c>
      <c r="C59" s="469">
        <f>((2^(1/12))^(C4+11-49))*440</f>
        <v/>
      </c>
      <c r="D59" s="469">
        <f>((2^(1/12))^(D4+11-49))*440</f>
        <v/>
      </c>
      <c r="E59" s="469">
        <f>((2^(1/12))^(E4+11-49))*440</f>
        <v/>
      </c>
      <c r="F59" s="469">
        <f>((2^(1/12))^(F4+11-49))*440</f>
        <v/>
      </c>
      <c r="G59" s="469">
        <f>((2^(1/12))^(G4+11-49))*440</f>
        <v/>
      </c>
      <c r="H59" s="469">
        <f>((2^(1/12))^(H4+11-49))*440</f>
        <v/>
      </c>
      <c r="I59" s="469">
        <f>((2^(1/12))^(I4+11-49))*440</f>
        <v/>
      </c>
      <c r="J59" s="469">
        <f>((2^(1/12))^(J4+11-49))*440</f>
        <v/>
      </c>
      <c r="K59" s="469">
        <f>((2^(1/12))^(K4+11-49))*440</f>
        <v/>
      </c>
      <c r="L59" s="469">
        <f>((2^(1/12))^(L4+11-49))*440</f>
        <v/>
      </c>
      <c r="M59" s="469">
        <f>((2^(1/12))^(M4+11-49))*440</f>
        <v/>
      </c>
      <c r="N59" s="469">
        <f>((2^(1/12))^(N4+11-49))*440</f>
        <v/>
      </c>
      <c r="O59" s="469">
        <f>((2^(1/12))^(O4+11-49))*440</f>
        <v/>
      </c>
      <c r="P59" s="469">
        <f>((2^(1/12))^(P4+11-49))*440</f>
        <v/>
      </c>
      <c r="Q59" s="469">
        <f>((2^(1/12))^(Q4+11-49))*440</f>
        <v/>
      </c>
      <c r="R59" s="469">
        <f>((2^(1/12))^(R4+11-49))*440</f>
        <v/>
      </c>
      <c r="S59" s="469">
        <f>((2^(1/12))^(S4+11-49))*440</f>
        <v/>
      </c>
      <c r="T59" s="469">
        <f>((2^(1/12))^(T4+11-49))*440</f>
        <v/>
      </c>
      <c r="U59" s="469">
        <f>((2^(1/12))^(U4+11-49))*440</f>
        <v/>
      </c>
      <c r="V59" s="469">
        <f>((2^(1/12))^(V4+11-49))*440</f>
        <v/>
      </c>
    </row>
    <row r="60">
      <c r="B60" s="537" t="inlineStr">
        <is>
          <t>Diameter (in)</t>
        </is>
      </c>
      <c r="C60" s="596" t="n"/>
      <c r="D60" s="596" t="n"/>
      <c r="E60" s="596" t="n"/>
      <c r="F60" s="596" t="n"/>
      <c r="G60" s="596" t="n"/>
      <c r="H60" s="596" t="n"/>
      <c r="I60" s="596" t="n"/>
      <c r="J60" s="596" t="n"/>
      <c r="K60" s="596" t="n"/>
      <c r="L60" s="596" t="n"/>
      <c r="M60" s="596" t="n"/>
      <c r="N60" s="596" t="n"/>
      <c r="O60" s="596" t="n"/>
      <c r="P60" s="596" t="n"/>
      <c r="Q60" s="596" t="n"/>
      <c r="R60" s="596" t="n"/>
      <c r="S60" s="596" t="n"/>
      <c r="T60" s="596" t="n"/>
      <c r="U60" s="596" t="n"/>
      <c r="V60" s="596" t="n"/>
    </row>
    <row r="61">
      <c r="B61" s="537" t="inlineStr">
        <is>
          <t>Dist. from End (in)</t>
        </is>
      </c>
      <c r="C61" s="482">
        <f>C32*C37/C59</f>
        <v/>
      </c>
      <c r="D61" s="482">
        <f>D32*D37/D59</f>
        <v/>
      </c>
      <c r="E61" s="482">
        <f>E32*E37/E59</f>
        <v/>
      </c>
      <c r="F61" s="482">
        <f>F32*F37/F59</f>
        <v/>
      </c>
      <c r="G61" s="482">
        <f>G32*G37/G59</f>
        <v/>
      </c>
      <c r="H61" s="482">
        <f>H32*H37/H59</f>
        <v/>
      </c>
      <c r="I61" s="482">
        <f>I32*I37/I59</f>
        <v/>
      </c>
      <c r="J61" s="482">
        <f>J32*J37/J59</f>
        <v/>
      </c>
      <c r="K61" s="482">
        <f>K32*K37/K59</f>
        <v/>
      </c>
      <c r="L61" s="482">
        <f>L32*L37/L59</f>
        <v/>
      </c>
      <c r="M61" s="482">
        <f>M32*M37/M59</f>
        <v/>
      </c>
      <c r="N61" s="482">
        <f>N32*N37/N59</f>
        <v/>
      </c>
      <c r="O61" s="482">
        <f>O32*O37/O59</f>
        <v/>
      </c>
      <c r="P61" s="482">
        <f>P32*P37/P59</f>
        <v/>
      </c>
      <c r="Q61" s="482">
        <f>Q32*Q37/Q59</f>
        <v/>
      </c>
      <c r="R61" s="482">
        <f>R32*R37/R59</f>
        <v/>
      </c>
      <c r="S61" s="482">
        <f>S32*S37/S59</f>
        <v/>
      </c>
      <c r="T61" s="482">
        <f>T32*T37/T59</f>
        <v/>
      </c>
      <c r="U61" s="482">
        <f>U32*U37/U59</f>
        <v/>
      </c>
      <c r="V61" s="482">
        <f>V32*V37/V59</f>
        <v/>
      </c>
    </row>
    <row r="64" ht="18" customHeight="1" s="817">
      <c r="A64" s="802" t="inlineStr">
        <is>
          <t>WOLFRAM CLOUD NOTEBOOK SPEC — ANDEAN DUCT FLUTES (PINKULLO + TARKA)</t>
        </is>
      </c>
    </row>
    <row r="65">
      <c r="A65" s="734" t="inlineStr">
        <is>
          <t>Aymara/Quechua duct flutes — pinkullo (round bore, recorder-like) + tarka (square exterior, CNC-friendly).</t>
        </is>
      </c>
    </row>
    <row r="67">
      <c r="A67" s="609" t="inlineStr">
        <is>
          <t>§1 — Origin &amp; Etymology</t>
        </is>
      </c>
    </row>
    <row r="68">
      <c r="A68" t="inlineStr">
        <is>
          <t>Origin: Andean indigenous traditions. Pinkullo is widespread Quechua/Aymara duct flute; tarka is the larger, square-bodied festival flute associated with Carnival/Anata in Bolivia.</t>
        </is>
      </c>
    </row>
    <row r="69">
      <c r="A69" t="inlineStr">
        <is>
          <t>Etymology: 'Pinkullo' from Quechua 'pinkillo' (small pipe). 'Tarka' Aymara, often played in tarkeada ensembles.</t>
        </is>
      </c>
    </row>
    <row r="70">
      <c r="A70" t="inlineStr">
        <is>
          <t>Wolfram items: GeoGraphics Andean spine; TimelinePlot[{pre-Columbian, present}].</t>
        </is>
      </c>
    </row>
    <row r="72">
      <c r="A72" s="609" t="inlineStr">
        <is>
          <t>§2 — Physics</t>
        </is>
      </c>
    </row>
    <row r="73">
      <c r="A73" t="inlineStr">
        <is>
          <t>Both are duct flutes (fipple): f = c/(2 L_eff). 6 holes diatonic.</t>
        </is>
      </c>
    </row>
    <row r="74">
      <c r="A74" t="inlineStr">
        <is>
          <t>Pinkullo: round bamboo/wood bore. Tarka: square-section bore (CNC routed). Square bore behaves close to circular for low frequencies but with slightly different end correction.</t>
        </is>
      </c>
    </row>
    <row r="75">
      <c r="A75" t="inlineStr">
        <is>
          <t>Wolfram functions: NDSolve cylindrical bore (pinkullo); for tarka use rectangular cross-section impedance + numerical end correction.</t>
        </is>
      </c>
    </row>
    <row r="77">
      <c r="A77" s="609" t="inlineStr">
        <is>
          <t>§3 — Geometry &amp; Materials</t>
        </is>
      </c>
    </row>
    <row r="78">
      <c r="A78" t="inlineStr">
        <is>
          <t>Pinkullo: bamboo or hardwood, 30–60 cm. Tarka: square 4-sided wood body, often carved / decorated, 30–70 cm.</t>
        </is>
      </c>
    </row>
    <row r="79">
      <c r="A79" t="inlineStr">
        <is>
          <t>Tarka's square exterior makes it ideal for CNC manufacturing — mill 4 sides flat, then route bore.</t>
        </is>
      </c>
    </row>
    <row r="80">
      <c r="A80" t="inlineStr">
        <is>
          <t>Wolfram items: Manipulate L, bore, square vs round; visualize end correction shift.</t>
        </is>
      </c>
    </row>
    <row r="82">
      <c r="A82" s="609" t="inlineStr">
        <is>
          <t>§4 — Animations</t>
        </is>
      </c>
    </row>
    <row r="83">
      <c r="A83" t="inlineStr">
        <is>
          <t>Cross-section Manipulate: morph from round to square → see effective end correction change.</t>
        </is>
      </c>
    </row>
    <row r="84">
      <c r="A84" t="inlineStr">
        <is>
          <t>Hole-pattern Animate cycle through the diatonic scale.</t>
        </is>
      </c>
    </row>
    <row r="86">
      <c r="A86" s="609" t="inlineStr">
        <is>
          <t>§5 — Executable Cells</t>
        </is>
      </c>
    </row>
    <row r="87">
      <c r="A87" t="inlineStr">
        <is>
          <t>lDuct[f_,bore_]:=343/(2 f) - 0.6 bore</t>
        </is>
      </c>
    </row>
    <row r="88">
      <c r="A88" t="inlineStr">
        <is>
          <t>endCorrSquare[side_]:=0.6 (side/Sqrt[Pi])  (* effective radius for square *)</t>
        </is>
      </c>
    </row>
    <row r="89">
      <c r="A89" t="inlineStr">
        <is>
          <t>holeDist[fFund_,fHole_,L_]:= L (fFund/fHole)</t>
        </is>
      </c>
    </row>
    <row r="91">
      <c r="A91" s="609" t="inlineStr">
        <is>
          <t>§6 — Wolfram Functions</t>
        </is>
      </c>
    </row>
    <row r="92">
      <c r="A92" t="inlineStr">
        <is>
          <t>Manipulate, NDSolve, Periodogram, GeoGraphics, CloudDeploy, FormFunction, Export["DXF"] for CNC tarka geometry.</t>
        </is>
      </c>
    </row>
    <row r="95" ht="18" customHeight="1" s="817">
      <c r="A95" s="807" t="inlineStr">
        <is>
          <t>WOLFRAM EXPLORATIONS — PINKULLO + TARKA</t>
        </is>
      </c>
    </row>
    <row r="96">
      <c r="A96" s="734" t="inlineStr">
        <is>
          <t>Curated from the wolfram-notebooks-roadmap brainstorm — pick a row, file an issue, build the notebook.</t>
        </is>
      </c>
    </row>
    <row r="98">
      <c r="A98" s="808" t="inlineStr">
        <is>
          <t>Roadmap-inspired notebook ideas tailored to this sheet:</t>
        </is>
      </c>
    </row>
    <row r="99">
      <c r="A99" t="inlineStr">
        <is>
          <t xml:space="preserve">  • Square-Exterior CNC Toolpath — Tarka exterior is square but bore is round — toolpath strategy + holding fixture design.</t>
        </is>
      </c>
    </row>
    <row r="100">
      <c r="A100" t="inlineStr">
        <is>
          <t xml:space="preserve">  • Duct vs End-Blown Comparison — Same bore length, fipple vs notched edge → predict response time + breath-pressure window.</t>
        </is>
      </c>
    </row>
    <row r="101">
      <c r="A101" t="inlineStr">
        <is>
          <t xml:space="preserve">  • Pinkullo Festival Synthesis — Traditional Aymara highland melodies; characteristically rough/breathy timbre — synthesize with noise component.</t>
        </is>
      </c>
    </row>
    <row r="102">
      <c r="A102" t="inlineStr">
        <is>
          <t xml:space="preserve">  • Wood Selection Atlas (Andean) — Native species (queñua, kiswara, alder) E and ρ; predict which give traditional vs modern timbre.</t>
        </is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2026-05-01T02:02:13Z</dcterms:created>
  <dcterms:modified xmlns:dcterms="http://purl.org/dc/terms/" xmlns:xsi="http://www.w3.org/2001/XMLSchema-instance" xsi:type="dcterms:W3CDTF">2026-05-02T18:57:27Z</dcterms:modified>
  <cp:lastModifiedBy>Tony Koop</cp:lastModifiedBy>
</cp:coreProperties>
</file>