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sign Inputs" sheetId="1" state="visible" r:id="rId1"/>
    <sheet xmlns:r="http://schemas.openxmlformats.org/officeDocument/2006/relationships" name="Validation Lo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</fonts>
  <fills count="5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EAE3D2"/>
      </patternFill>
    </fill>
    <fill>
      <patternFill patternType="solid">
        <fgColor rgb="00CFE8FF"/>
      </patternFill>
    </fill>
  </fills>
  <borders count="2">
    <border>
      <left/>
      <right/>
      <top/>
      <bottom/>
      <diagonal/>
    </border>
    <border>
      <left style="thin">
        <color rgb="00C7BFAE"/>
      </left>
      <right style="thin">
        <color rgb="00C7BFAE"/>
      </right>
      <top style="thin">
        <color rgb="00C7BFAE"/>
      </top>
      <bottom style="thin">
        <color rgb="00C7BFAE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24" customWidth="1" min="3" max="3"/>
    <col width="18" customWidth="1" min="4" max="4"/>
    <col width="18" customWidth="1" min="5" max="5"/>
    <col width="18" customWidth="1" min="6" max="6"/>
    <col width="18" customWidth="1" min="7" max="7"/>
    <col width="30" customWidth="1" min="8" max="8"/>
  </cols>
  <sheetData>
    <row r="1">
      <c r="A1" s="1" t="inlineStr">
        <is>
          <t>Ceramic Hang - Parametric Design Table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2" t="inlineStr">
        <is>
          <t>Handpan-inspired slip-cast ceramic tonal vessel. Blue cells are inputs; formulas are first-order sanity checks.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3" t="inlineStr">
        <is>
          <t>DESIGN INPUTS</t>
        </is>
      </c>
      <c r="B4" s="2" t="n"/>
      <c r="C4" s="2" t="n"/>
      <c r="D4" s="2" t="n"/>
      <c r="E4" s="2" t="n"/>
      <c r="F4" s="2" t="n"/>
      <c r="G4" s="2" t="n"/>
      <c r="H4" s="2" t="n"/>
    </row>
    <row r="5">
      <c r="A5" s="2" t="inlineStr">
        <is>
          <t>Outer Diameter</t>
        </is>
      </c>
      <c r="B5" s="4" t="n">
        <v>18</v>
      </c>
      <c r="C5" s="2" t="inlineStr">
        <is>
          <t>in</t>
        </is>
      </c>
      <c r="D5" s="2" t="inlineStr">
        <is>
          <t>Fired target OD</t>
        </is>
      </c>
      <c r="E5" s="2" t="n"/>
      <c r="F5" s="2" t="n"/>
      <c r="G5" s="2" t="n"/>
      <c r="H5" s="2" t="n"/>
    </row>
    <row r="6">
      <c r="A6" s="2" t="inlineStr">
        <is>
          <t>Dome Height</t>
        </is>
      </c>
      <c r="B6" s="4" t="n">
        <v>4.5</v>
      </c>
      <c r="C6" s="2" t="inlineStr">
        <is>
          <t>in</t>
        </is>
      </c>
      <c r="D6" s="2" t="inlineStr">
        <is>
          <t>Fired target height</t>
        </is>
      </c>
      <c r="E6" s="2" t="n"/>
      <c r="F6" s="2" t="n"/>
      <c r="G6" s="2" t="n"/>
      <c r="H6" s="2" t="n"/>
    </row>
    <row r="7">
      <c r="A7" s="2" t="inlineStr">
        <is>
          <t>Wall Thickness</t>
        </is>
      </c>
      <c r="B7" s="4" t="n">
        <v>0.25</v>
      </c>
      <c r="C7" s="2" t="inlineStr">
        <is>
          <t>in</t>
        </is>
      </c>
      <c r="D7" s="2" t="inlineStr">
        <is>
          <t>Experiment range 0.22-0.30</t>
        </is>
      </c>
      <c r="E7" s="2" t="n"/>
      <c r="F7" s="2" t="n"/>
      <c r="G7" s="2" t="n"/>
      <c r="H7" s="2" t="n"/>
    </row>
    <row r="8">
      <c r="A8" s="2" t="inlineStr">
        <is>
          <t>Gu Diameter</t>
        </is>
      </c>
      <c r="B8" s="4" t="n">
        <v>3.5</v>
      </c>
      <c r="C8" s="2" t="inlineStr">
        <is>
          <t>in</t>
        </is>
      </c>
      <c r="D8" s="2" t="inlineStr">
        <is>
          <t>Bottom port diameter</t>
        </is>
      </c>
      <c r="E8" s="2" t="n"/>
      <c r="F8" s="2" t="n"/>
      <c r="G8" s="2" t="n"/>
      <c r="H8" s="2" t="n"/>
    </row>
    <row r="9">
      <c r="A9" s="2" t="inlineStr">
        <is>
          <t>Shell Volume</t>
        </is>
      </c>
      <c r="B9" s="4" t="n">
        <v>700</v>
      </c>
      <c r="C9" s="2" t="inlineStr">
        <is>
          <t>in^3</t>
        </is>
      </c>
      <c r="D9" s="2" t="inlineStr">
        <is>
          <t>Derived estimate; replace by water/CAD volume</t>
        </is>
      </c>
      <c r="E9" s="2" t="n"/>
      <c r="F9" s="2" t="n"/>
      <c r="G9" s="2" t="n"/>
      <c r="H9" s="2" t="n"/>
    </row>
    <row r="10">
      <c r="A10" s="2" t="inlineStr">
        <is>
          <t>Clay Shrinkage</t>
        </is>
      </c>
      <c r="B10" s="4" t="n">
        <v>0.12</v>
      </c>
      <c r="C10" s="2" t="inlineStr">
        <is>
          <t>fraction</t>
        </is>
      </c>
      <c r="D10" s="2" t="inlineStr">
        <is>
          <t>Measure with shrinkage bars</t>
        </is>
      </c>
      <c r="E10" s="2" t="n"/>
      <c r="F10" s="2" t="n"/>
      <c r="G10" s="2" t="n"/>
      <c r="H10" s="2" t="n"/>
    </row>
    <row r="11">
      <c r="A11" s="2" t="inlineStr">
        <is>
          <t>Speed of Sound</t>
        </is>
      </c>
      <c r="B11" s="4" t="n">
        <v>13510</v>
      </c>
      <c r="C11" s="2" t="inlineStr">
        <is>
          <t>in/s</t>
        </is>
      </c>
      <c r="D11" s="2" t="inlineStr">
        <is>
          <t>Air at about 68F</t>
        </is>
      </c>
      <c r="E11" s="2" t="n"/>
      <c r="F11" s="2" t="n"/>
      <c r="G11" s="2" t="n"/>
      <c r="H11" s="2" t="n"/>
    </row>
    <row r="12">
      <c r="A12" s="2" t="inlineStr">
        <is>
          <t>Ceramic E</t>
        </is>
      </c>
      <c r="B12" s="4" t="n">
        <v>45</v>
      </c>
      <c r="C12" s="2" t="inlineStr">
        <is>
          <t>GPa</t>
        </is>
      </c>
      <c r="D12" s="2" t="inlineStr">
        <is>
          <t>Derived estimate</t>
        </is>
      </c>
      <c r="E12" s="2" t="n"/>
      <c r="F12" s="2" t="n"/>
      <c r="G12" s="2" t="n"/>
      <c r="H12" s="2" t="n"/>
    </row>
    <row r="13">
      <c r="A13" s="2" t="inlineStr">
        <is>
          <t>Ceramic Density</t>
        </is>
      </c>
      <c r="B13" s="4" t="n">
        <v>2200</v>
      </c>
      <c r="C13" s="2" t="inlineStr">
        <is>
          <t>kg/m^3</t>
        </is>
      </c>
      <c r="D13" s="2" t="inlineStr">
        <is>
          <t>Derived estimate</t>
        </is>
      </c>
      <c r="E13" s="2" t="n"/>
      <c r="F13" s="2" t="n"/>
      <c r="G13" s="2" t="n"/>
      <c r="H13" s="2" t="n"/>
    </row>
    <row r="14">
      <c r="A14" s="2" t="inlineStr">
        <is>
          <t>Poisson Ratio</t>
        </is>
      </c>
      <c r="B14" s="4" t="n">
        <v>0.23</v>
      </c>
      <c r="C14" s="2" t="inlineStr">
        <is>
          <t>-</t>
        </is>
      </c>
      <c r="D14" s="2" t="inlineStr">
        <is>
          <t>Derived estimate</t>
        </is>
      </c>
      <c r="E14" s="2" t="n"/>
      <c r="F14" s="2" t="n"/>
      <c r="G14" s="2" t="n"/>
      <c r="H14" s="2" t="n"/>
    </row>
    <row r="15">
      <c r="A15" s="2" t="inlineStr">
        <is>
          <t>Kappa</t>
        </is>
      </c>
      <c r="B15" s="4" t="n">
        <v>10.2</v>
      </c>
      <c r="C15" s="2" t="inlineStr">
        <is>
          <t>-</t>
        </is>
      </c>
      <c r="D15" s="2" t="inlineStr">
        <is>
          <t>Boundary/shape coefficient estimate</t>
        </is>
      </c>
      <c r="E15" s="2" t="n"/>
      <c r="F15" s="2" t="n"/>
      <c r="G15" s="2" t="n"/>
      <c r="H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</row>
    <row r="18">
      <c r="A18" s="3" t="inlineStr">
        <is>
          <t>DERIVED VALUES</t>
        </is>
      </c>
      <c r="B18" s="2" t="n"/>
      <c r="C18" s="2" t="n"/>
      <c r="D18" s="2" t="n"/>
      <c r="E18" s="2" t="n"/>
      <c r="F18" s="2" t="n"/>
      <c r="G18" s="2" t="n"/>
      <c r="H18" s="2" t="n"/>
    </row>
    <row r="19">
      <c r="A19" s="2" t="inlineStr">
        <is>
          <t>Master Scale Factor</t>
        </is>
      </c>
      <c r="B19" s="2">
        <f>1/(1-B10)</f>
        <v/>
      </c>
      <c r="C19" s="2" t="inlineStr">
        <is>
          <t>-</t>
        </is>
      </c>
      <c r="D19" s="2" t="inlineStr">
        <is>
          <t>Scale printed master by this factor</t>
        </is>
      </c>
      <c r="E19" s="2" t="n"/>
      <c r="F19" s="2" t="n"/>
      <c r="G19" s="2" t="n"/>
      <c r="H19" s="2" t="n"/>
    </row>
    <row r="20">
      <c r="A20" s="2" t="inlineStr">
        <is>
          <t>Master OD</t>
        </is>
      </c>
      <c r="B20" s="2">
        <f>B5*B19</f>
        <v/>
      </c>
      <c r="C20" s="2" t="inlineStr">
        <is>
          <t>in</t>
        </is>
      </c>
      <c r="D20" s="2" t="inlineStr">
        <is>
          <t>Oversized print/master OD</t>
        </is>
      </c>
      <c r="E20" s="2" t="n"/>
      <c r="F20" s="2" t="n"/>
      <c r="G20" s="2" t="n"/>
      <c r="H20" s="2" t="n"/>
    </row>
    <row r="21">
      <c r="A21" s="2" t="inlineStr">
        <is>
          <t>Gu Area</t>
        </is>
      </c>
      <c r="B21" s="2">
        <f>PI()*(B8/2)^2</f>
        <v/>
      </c>
      <c r="C21" s="2" t="inlineStr">
        <is>
          <t>in^2</t>
        </is>
      </c>
      <c r="D21" s="2" t="inlineStr">
        <is>
          <t>Bottom port area</t>
        </is>
      </c>
      <c r="E21" s="2" t="n"/>
      <c r="F21" s="2" t="n"/>
      <c r="G21" s="2" t="n"/>
      <c r="H21" s="2" t="n"/>
    </row>
    <row r="22">
      <c r="A22" s="2" t="inlineStr">
        <is>
          <t>Gu L_eff</t>
        </is>
      </c>
      <c r="B22" s="2">
        <f>B7+0.6*SQRT(B21/PI())</f>
        <v/>
      </c>
      <c r="C22" s="2" t="inlineStr">
        <is>
          <t>in</t>
        </is>
      </c>
      <c r="D22" s="2" t="inlineStr">
        <is>
          <t>Wall + end correction</t>
        </is>
      </c>
      <c r="E22" s="2" t="n"/>
      <c r="F22" s="2" t="n"/>
      <c r="G22" s="2" t="n"/>
      <c r="H22" s="2" t="n"/>
    </row>
    <row r="23">
      <c r="A23" s="2" t="inlineStr">
        <is>
          <t>Gu Helmholtz Hz</t>
        </is>
      </c>
      <c r="B23" s="2">
        <f>(B11/(2*PI()))*SQRT(B21/(B9*B22))</f>
        <v/>
      </c>
      <c r="C23" s="2" t="inlineStr">
        <is>
          <t>Hz</t>
        </is>
      </c>
      <c r="D23" s="2" t="inlineStr">
        <is>
          <t>First-order body/gu resonance</t>
        </is>
      </c>
      <c r="E23" s="2" t="n"/>
      <c r="F23" s="2" t="n"/>
      <c r="G23" s="2" t="n"/>
      <c r="H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</row>
    <row r="27">
      <c r="A27" s="3" t="inlineStr">
        <is>
          <t>TONE FIELD TARGETS</t>
        </is>
      </c>
      <c r="B27" s="2" t="n"/>
      <c r="C27" s="2" t="n"/>
      <c r="D27" s="2" t="n"/>
      <c r="E27" s="2" t="n"/>
      <c r="F27" s="2" t="n"/>
      <c r="G27" s="2" t="n"/>
      <c r="H27" s="2" t="n"/>
    </row>
    <row r="28">
      <c r="A28" s="3" t="inlineStr">
        <is>
          <t>Field</t>
        </is>
      </c>
      <c r="B28" s="3" t="inlineStr">
        <is>
          <t>Note</t>
        </is>
      </c>
      <c r="C28" s="3" t="inlineStr">
        <is>
          <t>Target Hz</t>
        </is>
      </c>
      <c r="D28" s="3" t="inlineStr">
        <is>
          <t>Major Axis in</t>
        </is>
      </c>
      <c r="E28" s="3" t="inlineStr">
        <is>
          <t>Minor Axis in</t>
        </is>
      </c>
      <c r="F28" s="3" t="inlineStr">
        <is>
          <t>Thickness in</t>
        </is>
      </c>
      <c r="G28" s="3" t="inlineStr">
        <is>
          <t>Plate Estimate Hz</t>
        </is>
      </c>
      <c r="H28" s="3" t="inlineStr">
        <is>
          <t>Notes</t>
        </is>
      </c>
    </row>
    <row r="29">
      <c r="A29" s="2" t="inlineStr">
        <is>
          <t>Ding</t>
        </is>
      </c>
      <c r="B29" s="2" t="inlineStr">
        <is>
          <t>G3</t>
        </is>
      </c>
      <c r="C29" s="2" t="n">
        <v>196</v>
      </c>
      <c r="D29" s="4" t="n">
        <v>4</v>
      </c>
      <c r="E29" s="4" t="n">
        <v>4</v>
      </c>
      <c r="F29" s="4" t="n">
        <v>0.25</v>
      </c>
      <c r="G29" s="2">
        <f>($B$14/(2*PI()))*((F29*0.0254)/(SQRT((D29/2)*(E29/2))*0.0254)^2)*SQRT(($B$12*1000000000)/($B$13*(1-$B$15^2)))</f>
        <v/>
      </c>
      <c r="H29" s="2" t="n"/>
    </row>
    <row r="30">
      <c r="A30" s="2" t="inlineStr">
        <is>
          <t>T1</t>
        </is>
      </c>
      <c r="B30" s="2" t="inlineStr">
        <is>
          <t>Bb3</t>
        </is>
      </c>
      <c r="C30" s="2" t="n">
        <v>233.08</v>
      </c>
      <c r="D30" s="4" t="n">
        <v>3.4</v>
      </c>
      <c r="E30" s="4" t="n">
        <v>2.7</v>
      </c>
      <c r="F30" s="4" t="n">
        <v>0.25</v>
      </c>
      <c r="G30" s="2">
        <f>($B$14/(2*PI()))*((F30*0.0254)/(SQRT((D30/2)*(E30/2))*0.0254)^2)*SQRT(($B$12*1000000000)/($B$13*(1-$B$15^2)))</f>
        <v/>
      </c>
      <c r="H30" s="2" t="n"/>
    </row>
    <row r="31">
      <c r="A31" s="2" t="inlineStr">
        <is>
          <t>T2</t>
        </is>
      </c>
      <c r="B31" s="2" t="inlineStr">
        <is>
          <t>C4</t>
        </is>
      </c>
      <c r="C31" s="2" t="n">
        <v>261.63</v>
      </c>
      <c r="D31" s="4" t="n">
        <v>3.2</v>
      </c>
      <c r="E31" s="4" t="n">
        <v>2.55</v>
      </c>
      <c r="F31" s="4" t="n">
        <v>0.25</v>
      </c>
      <c r="G31" s="2">
        <f>($B$14/(2*PI()))*((F31*0.0254)/(SQRT((D31/2)*(E31/2))*0.0254)^2)*SQRT(($B$12*1000000000)/($B$13*(1-$B$15^2)))</f>
        <v/>
      </c>
      <c r="H31" s="2" t="n"/>
    </row>
    <row r="32">
      <c r="A32" s="2" t="inlineStr">
        <is>
          <t>T3</t>
        </is>
      </c>
      <c r="B32" s="2" t="inlineStr">
        <is>
          <t>D4</t>
        </is>
      </c>
      <c r="C32" s="2" t="n">
        <v>293.66</v>
      </c>
      <c r="D32" s="4" t="n">
        <v>3</v>
      </c>
      <c r="E32" s="4" t="n">
        <v>2.4</v>
      </c>
      <c r="F32" s="4" t="n">
        <v>0.25</v>
      </c>
      <c r="G32" s="2">
        <f>($B$14/(2*PI()))*((F32*0.0254)/(SQRT((D32/2)*(E32/2))*0.0254)^2)*SQRT(($B$12*1000000000)/($B$13*(1-$B$15^2)))</f>
        <v/>
      </c>
      <c r="H32" s="2" t="n"/>
    </row>
    <row r="33">
      <c r="A33" s="2" t="inlineStr">
        <is>
          <t>T4</t>
        </is>
      </c>
      <c r="B33" s="2" t="inlineStr">
        <is>
          <t>F4</t>
        </is>
      </c>
      <c r="C33" s="2" t="n">
        <v>349.23</v>
      </c>
      <c r="D33" s="4" t="n">
        <v>2.75</v>
      </c>
      <c r="E33" s="4" t="n">
        <v>2.2</v>
      </c>
      <c r="F33" s="4" t="n">
        <v>0.25</v>
      </c>
      <c r="G33" s="2">
        <f>($B$14/(2*PI()))*((F33*0.0254)/(SQRT((D33/2)*(E33/2))*0.0254)^2)*SQRT(($B$12*1000000000)/($B$13*(1-$B$15^2)))</f>
        <v/>
      </c>
      <c r="H33" s="2" t="n"/>
    </row>
    <row r="34">
      <c r="A34" s="2" t="inlineStr">
        <is>
          <t>T5</t>
        </is>
      </c>
      <c r="B34" s="2" t="inlineStr">
        <is>
          <t>G4</t>
        </is>
      </c>
      <c r="C34" s="2" t="n">
        <v>392</v>
      </c>
      <c r="D34" s="4" t="n">
        <v>2.55</v>
      </c>
      <c r="E34" s="4" t="n">
        <v>2.05</v>
      </c>
      <c r="F34" s="4" t="n">
        <v>0.25</v>
      </c>
      <c r="G34" s="2">
        <f>($B$14/(2*PI()))*((F34*0.0254)/(SQRT((D34/2)*(E34/2))*0.0254)^2)*SQRT(($B$12*1000000000)/($B$13*(1-$B$15^2)))</f>
        <v/>
      </c>
      <c r="H34" s="2" t="n"/>
    </row>
    <row r="35">
      <c r="A35" s="2" t="inlineStr">
        <is>
          <t>T6</t>
        </is>
      </c>
      <c r="B35" s="2" t="inlineStr">
        <is>
          <t>Bb4</t>
        </is>
      </c>
      <c r="C35" s="2" t="n">
        <v>466.16</v>
      </c>
      <c r="D35" s="4" t="n">
        <v>2.35</v>
      </c>
      <c r="E35" s="4" t="n">
        <v>1.9</v>
      </c>
      <c r="F35" s="4" t="n">
        <v>0.25</v>
      </c>
      <c r="G35" s="2">
        <f>($B$14/(2*PI()))*((F35*0.0254)/(SQRT((D35/2)*(E35/2))*0.0254)^2)*SQRT(($B$12*1000000000)/($B$13*(1-$B$15^2)))</f>
        <v/>
      </c>
      <c r="H35" s="2" t="n"/>
    </row>
    <row r="36">
      <c r="A36" s="2" t="inlineStr">
        <is>
          <t>T7</t>
        </is>
      </c>
      <c r="B36" s="2" t="inlineStr">
        <is>
          <t>C5</t>
        </is>
      </c>
      <c r="C36" s="2" t="n">
        <v>523.25</v>
      </c>
      <c r="D36" s="4" t="n">
        <v>2.2</v>
      </c>
      <c r="E36" s="4" t="n">
        <v>1.75</v>
      </c>
      <c r="F36" s="4" t="n">
        <v>0.25</v>
      </c>
      <c r="G36" s="2">
        <f>($B$14/(2*PI()))*((F36*0.0254)/(SQRT((D36/2)*(E36/2))*0.0254)^2)*SQRT(($B$12*1000000000)/($B$13*(1-$B$15^2)))</f>
        <v/>
      </c>
      <c r="H36" s="2" t="n"/>
    </row>
    <row r="37">
      <c r="A37" s="2" t="inlineStr">
        <is>
          <t>T8</t>
        </is>
      </c>
      <c r="B37" s="2" t="inlineStr">
        <is>
          <t>D5</t>
        </is>
      </c>
      <c r="C37" s="2" t="n">
        <v>587.33</v>
      </c>
      <c r="D37" s="4" t="n">
        <v>2.05</v>
      </c>
      <c r="E37" s="4" t="n">
        <v>1.65</v>
      </c>
      <c r="F37" s="4" t="n">
        <v>0.25</v>
      </c>
      <c r="G37" s="2">
        <f>($B$14/(2*PI()))*((F37*0.0254)/(SQRT((D37/2)*(E37/2))*0.0254)^2)*SQRT(($B$12*1000000000)/($B$13*(1-$B$15^2)))</f>
        <v/>
      </c>
      <c r="H37" s="2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3" t="inlineStr">
        <is>
          <t>build_id</t>
        </is>
      </c>
      <c r="B1" s="3" t="inlineStr">
        <is>
          <t>stage</t>
        </is>
      </c>
      <c r="C1" s="3" t="inlineStr">
        <is>
          <t>date</t>
        </is>
      </c>
      <c r="D1" s="3" t="inlineStr">
        <is>
          <t>field_id</t>
        </is>
      </c>
      <c r="E1" s="3" t="inlineStr">
        <is>
          <t>target_note</t>
        </is>
      </c>
      <c r="F1" s="3" t="inlineStr">
        <is>
          <t>target_freq_hz</t>
        </is>
      </c>
      <c r="G1" s="3" t="inlineStr">
        <is>
          <t>measured_freq_hz</t>
        </is>
      </c>
      <c r="H1" s="3" t="inlineStr">
        <is>
          <t>cents_error</t>
        </is>
      </c>
      <c r="I1" s="3" t="inlineStr">
        <is>
          <t>decay_sec</t>
        </is>
      </c>
      <c r="J1" s="3" t="inlineStr">
        <is>
          <t>crack_status</t>
        </is>
      </c>
      <c r="K1" s="3" t="inlineStr">
        <is>
          <t>action</t>
        </is>
      </c>
      <c r="L1" s="3" t="inlineStr">
        <is>
          <t>notes</t>
        </is>
      </c>
    </row>
    <row r="2">
      <c r="A2" s="2" t="n"/>
      <c r="B2" s="2" t="n"/>
      <c r="C2" s="2" t="n"/>
      <c r="D2" s="2" t="n"/>
      <c r="E2" s="2" t="n"/>
      <c r="F2" s="2" t="n"/>
      <c r="G2" s="2" t="n"/>
      <c r="H2" s="2">
        <f>IF(AND(F2&lt;&gt;"",G2&lt;&gt;""),1200*LOG(G2/F2,2),"")</f>
        <v/>
      </c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>
        <f>IF(AND(F3&lt;&gt;"",G3&lt;&gt;""),1200*LOG(G3/F3,2),"")</f>
        <v/>
      </c>
      <c r="I3" s="2" t="n"/>
      <c r="J3" s="2" t="n"/>
      <c r="K3" s="2" t="n"/>
      <c r="L3" s="2" t="n"/>
    </row>
    <row r="4">
      <c r="A4" s="2" t="n"/>
      <c r="B4" s="2" t="n"/>
      <c r="C4" s="2" t="n"/>
      <c r="D4" s="2" t="n"/>
      <c r="E4" s="2" t="n"/>
      <c r="F4" s="2" t="n"/>
      <c r="G4" s="2" t="n"/>
      <c r="H4" s="2">
        <f>IF(AND(F4&lt;&gt;"",G4&lt;&gt;""),1200*LOG(G4/F4,2),"")</f>
        <v/>
      </c>
      <c r="I4" s="2" t="n"/>
      <c r="J4" s="2" t="n"/>
      <c r="K4" s="2" t="n"/>
      <c r="L4" s="2" t="n"/>
    </row>
    <row r="5">
      <c r="A5" s="2" t="n"/>
      <c r="B5" s="2" t="n"/>
      <c r="C5" s="2" t="n"/>
      <c r="D5" s="2" t="n"/>
      <c r="E5" s="2" t="n"/>
      <c r="F5" s="2" t="n"/>
      <c r="G5" s="2" t="n"/>
      <c r="H5" s="2">
        <f>IF(AND(F5&lt;&gt;"",G5&lt;&gt;""),1200*LOG(G5/F5,2),"")</f>
        <v/>
      </c>
      <c r="I5" s="2" t="n"/>
      <c r="J5" s="2" t="n"/>
      <c r="K5" s="2" t="n"/>
      <c r="L5" s="2" t="n"/>
    </row>
    <row r="6">
      <c r="A6" s="2" t="n"/>
      <c r="B6" s="2" t="n"/>
      <c r="C6" s="2" t="n"/>
      <c r="D6" s="2" t="n"/>
      <c r="E6" s="2" t="n"/>
      <c r="F6" s="2" t="n"/>
      <c r="G6" s="2" t="n"/>
      <c r="H6" s="2">
        <f>IF(AND(F6&lt;&gt;"",G6&lt;&gt;""),1200*LOG(G6/F6,2),"")</f>
        <v/>
      </c>
      <c r="I6" s="2" t="n"/>
      <c r="J6" s="2" t="n"/>
      <c r="K6" s="2" t="n"/>
      <c r="L6" s="2" t="n"/>
    </row>
    <row r="7">
      <c r="A7" s="2" t="n"/>
      <c r="B7" s="2" t="n"/>
      <c r="C7" s="2" t="n"/>
      <c r="D7" s="2" t="n"/>
      <c r="E7" s="2" t="n"/>
      <c r="F7" s="2" t="n"/>
      <c r="G7" s="2" t="n"/>
      <c r="H7" s="2">
        <f>IF(AND(F7&lt;&gt;"",G7&lt;&gt;""),1200*LOG(G7/F7,2),"")</f>
        <v/>
      </c>
      <c r="I7" s="2" t="n"/>
      <c r="J7" s="2" t="n"/>
      <c r="K7" s="2" t="n"/>
      <c r="L7" s="2" t="n"/>
    </row>
    <row r="8">
      <c r="A8" s="2" t="n"/>
      <c r="B8" s="2" t="n"/>
      <c r="C8" s="2" t="n"/>
      <c r="D8" s="2" t="n"/>
      <c r="E8" s="2" t="n"/>
      <c r="F8" s="2" t="n"/>
      <c r="G8" s="2" t="n"/>
      <c r="H8" s="2">
        <f>IF(AND(F8&lt;&gt;"",G8&lt;&gt;""),1200*LOG(G8/F8,2),"")</f>
        <v/>
      </c>
      <c r="I8" s="2" t="n"/>
      <c r="J8" s="2" t="n"/>
      <c r="K8" s="2" t="n"/>
      <c r="L8" s="2" t="n"/>
    </row>
    <row r="9">
      <c r="A9" s="2" t="n"/>
      <c r="B9" s="2" t="n"/>
      <c r="C9" s="2" t="n"/>
      <c r="D9" s="2" t="n"/>
      <c r="E9" s="2" t="n"/>
      <c r="F9" s="2" t="n"/>
      <c r="G9" s="2" t="n"/>
      <c r="H9" s="2">
        <f>IF(AND(F9&lt;&gt;"",G9&lt;&gt;""),1200*LOG(G9/F9,2),"")</f>
        <v/>
      </c>
      <c r="I9" s="2" t="n"/>
      <c r="J9" s="2" t="n"/>
      <c r="K9" s="2" t="n"/>
      <c r="L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>
        <f>IF(AND(F10&lt;&gt;"",G10&lt;&gt;""),1200*LOG(G10/F10,2),"")</f>
        <v/>
      </c>
      <c r="I10" s="2" t="n"/>
      <c r="J10" s="2" t="n"/>
      <c r="K10" s="2" t="n"/>
      <c r="L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>
        <f>IF(AND(F11&lt;&gt;"",G11&lt;&gt;""),1200*LOG(G11/F11,2),"")</f>
        <v/>
      </c>
      <c r="I11" s="2" t="n"/>
      <c r="J11" s="2" t="n"/>
      <c r="K11" s="2" t="n"/>
      <c r="L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>
        <f>IF(AND(F12&lt;&gt;"",G12&lt;&gt;""),1200*LOG(G12/F12,2),"")</f>
        <v/>
      </c>
      <c r="I12" s="2" t="n"/>
      <c r="J12" s="2" t="n"/>
      <c r="K12" s="2" t="n"/>
      <c r="L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>
        <f>IF(AND(F13&lt;&gt;"",G13&lt;&gt;""),1200*LOG(G13/F13,2),"")</f>
        <v/>
      </c>
      <c r="I13" s="2" t="n"/>
      <c r="J13" s="2" t="n"/>
      <c r="K13" s="2" t="n"/>
      <c r="L13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2026-05-07T04:55:07Z</dcterms:created>
  <dcterms:modified xmlns:dcterms="http://purl.org/dc/terms/" xmlns:xsi="http://www.w3.org/2001/XMLSchema-instance" xsi:type="dcterms:W3CDTF">2026-05-07T04:55:07Z</dcterms:modified>
</cp:coreProperties>
</file>