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Great Highland Bagpip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Tony Koop</author>
  </authors>
  <commentList>
    <comment ref="B5" authorId="0" shapeId="0">
      <text>
        <t>Tony Koop:
Modern GHB standard: 475-485 Hz. Concert Bb = 466 Hz.</t>
      </text>
    </comment>
    <comment ref="B36" authorId="0" shapeId="0">
      <text>
        <t>Tony Koop:
Reed tip to bell; 21.5" total with mouthpiece</t>
      </text>
    </comment>
    <comment ref="B38" authorId="0" shapeId="0">
      <text>
        <t>Tony Koop:
Estimate from mouthpiece OD</t>
      </text>
    </comment>
    <comment ref="B40" authorId="0" shapeId="0">
      <text>
        <t>Tony Koop:
Measured bell OD est ~0.75"</t>
      </text>
    </comment>
    <comment ref="B42" authorId="0" shapeId="0">
      <text>
        <t>Tony Koop:
Measured: 0.150" cylindrical for most of length</t>
      </text>
    </comment>
    <comment ref="B43" authorId="0" shapeId="0">
      <text>
        <t>Tony Koop:
Measured: bell opening ID 0.565" — flares only in last ~2"</t>
      </text>
    </comment>
    <comment ref="B48" authorId="0" shapeId="0">
      <text>
        <t>MEASURED by Tony 2026-05-02</t>
      </text>
    </comment>
    <comment ref="D48" authorId="0" shapeId="0">
      <text>
        <t>Tony Koop:
Measured</t>
      </text>
    </comment>
    <comment ref="B49" authorId="0" shapeId="0">
      <text>
        <t>MEASURED</t>
      </text>
    </comment>
    <comment ref="D49" authorId="0" shapeId="0">
      <text>
        <t>Tony Koop:
Measured</t>
      </text>
    </comment>
    <comment ref="B50" authorId="0" shapeId="0">
      <text>
        <t>MEASURED</t>
      </text>
    </comment>
    <comment ref="D50" authorId="0" shapeId="0">
      <text>
        <t>Tony Koop:
Measured</t>
      </text>
    </comment>
    <comment ref="B51" authorId="0" shapeId="0">
      <text>
        <t>MEASURED</t>
      </text>
    </comment>
    <comment ref="D51" authorId="0" shapeId="0">
      <text>
        <t>Tony Koop:
Measured — smaller than neighbors</t>
      </text>
    </comment>
    <comment ref="B52" authorId="0" shapeId="0">
      <text>
        <t>MEASURED</t>
      </text>
    </comment>
    <comment ref="D52" authorId="0" shapeId="0">
      <text>
        <t>Tony Koop:
Measured</t>
      </text>
    </comment>
    <comment ref="B53" authorId="0" shapeId="0">
      <text>
        <t>MEASURED</t>
      </text>
    </comment>
    <comment ref="D53" authorId="0" shapeId="0">
      <text>
        <t>Tony Koop:
Measured — smaller than neighbors</t>
      </text>
    </comment>
    <comment ref="B54" authorId="0" shapeId="0">
      <text>
        <t>MEASURED (was 10.60 from initial estimate)</t>
      </text>
    </comment>
    <comment ref="D54" authorId="0" shapeId="0">
      <text>
        <t>Tony Koop:
Measured — smallest hole (top)</t>
      </text>
    </comment>
    <comment ref="E54" authorId="0" shapeId="0">
      <text>
        <t>Tony Koop:
&gt;45° chamfer on all holes</t>
      </text>
    </comment>
    <comment ref="B55" authorId="0" shapeId="0">
      <text>
        <t>Tony Koop:
Measured: 11.25" from bell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4"/>
  <sheetViews>
    <sheetView workbookViewId="0">
      <pane ySplit="3" topLeftCell="A93" activePane="bottomLeft" state="frozen"/>
      <selection pane="bottomLeft" activeCell="B36" sqref="B36"/>
    </sheetView>
  </sheetViews>
  <sheetFormatPr baseColWidth="8" defaultRowHeight="12.75"/>
  <cols>
    <col width="137.140625" customWidth="1" style="817" min="1" max="1"/>
    <col width="38.140625" customWidth="1" style="817" min="2" max="2"/>
    <col width="34.28515625" customWidth="1" style="817" min="3" max="3"/>
    <col width="30.42578125" customWidth="1" style="817" min="4" max="4"/>
    <col width="34.28515625" customWidth="1" style="817" min="5" max="5"/>
    <col width="41.85546875" customWidth="1" style="817" min="6" max="6"/>
  </cols>
  <sheetData>
    <row r="1" ht="18" customHeight="1" s="817">
      <c r="A1" s="470" t="inlineStr">
        <is>
          <t>Great Highland Bagpipe — Full Set Design &amp; Build Document</t>
        </is>
      </c>
    </row>
    <row r="2">
      <c r="A2" s="734" t="inlineStr">
        <is>
          <t>Chanter (conical bore, double reed) · 2 Tenor Drones + 1 Bass Drone (cylindrical bore, single reed) · Bag · Blowpipe · 5 Stocks</t>
        </is>
      </c>
    </row>
    <row r="4" ht="15" customHeight="1" s="817">
      <c r="A4" s="783" t="inlineStr">
        <is>
          <t>DESIGN INPUTS — Pitch &amp; Tuning</t>
        </is>
      </c>
      <c r="B4" s="784" t="n"/>
      <c r="C4" s="784" t="n"/>
      <c r="D4" s="784" t="n"/>
      <c r="E4" s="784" t="n"/>
      <c r="F4" s="784" t="n"/>
    </row>
    <row r="5">
      <c r="A5" t="inlineStr">
        <is>
          <t>Low A Pitch (Hz)</t>
        </is>
      </c>
      <c r="B5" s="737" t="n">
        <v>480</v>
      </c>
      <c r="C5" t="inlineStr">
        <is>
          <t>← Standard modern pitch; adjust for A440 sets</t>
        </is>
      </c>
    </row>
    <row r="6">
      <c r="A6" t="inlineStr">
        <is>
          <t>Speed of Sound (in/s)</t>
        </is>
      </c>
      <c r="B6" s="662" t="n">
        <v>13510</v>
      </c>
    </row>
    <row r="7">
      <c r="A7" t="inlineStr">
        <is>
          <t>Scale Type</t>
        </is>
      </c>
      <c r="B7" s="564" t="inlineStr">
        <is>
          <t>Mixolydian (flat 7th)</t>
        </is>
      </c>
      <c r="C7" t="inlineStr">
        <is>
          <t>← Low G, Low A, B, C#, D, E, F#, High G, High A</t>
        </is>
      </c>
    </row>
    <row r="8">
      <c r="A8" t="inlineStr">
        <is>
          <t>Tuning System</t>
        </is>
      </c>
      <c r="B8" s="564" t="inlineStr">
        <is>
          <t>Just Intonation</t>
        </is>
      </c>
      <c r="C8" t="inlineStr">
        <is>
          <t>← Tuned to drones, NOT equal temperament</t>
        </is>
      </c>
    </row>
    <row r="9">
      <c r="A9" t="inlineStr">
        <is>
          <t>Wood</t>
        </is>
      </c>
      <c r="B9" s="564" t="inlineStr">
        <is>
          <t>African Blackwood (Grenadilla)</t>
        </is>
      </c>
      <c r="C9" t="inlineStr">
        <is>
          <t>← Traditional; alt: Cocobolo, Polypenco (Delrin), 3D-print</t>
        </is>
      </c>
    </row>
    <row r="10">
      <c r="A10" t="inlineStr">
        <is>
          <t>Drone Tuning</t>
        </is>
      </c>
      <c r="B10" s="564" t="inlineStr">
        <is>
          <t>2× Tenor A3, 1× Bass A2</t>
        </is>
      </c>
      <c r="C10" t="inlineStr">
        <is>
          <t>← Both tenors 1 octave below chanter Low A; bass 2 octaves</t>
        </is>
      </c>
    </row>
    <row r="11">
      <c r="A11" t="inlineStr">
        <is>
          <t>Bag Material</t>
        </is>
      </c>
      <c r="B11" s="564" t="inlineStr">
        <is>
          <t>Synthetic (Gore-Tex/Bannatyne)</t>
        </is>
      </c>
      <c r="C11" t="inlineStr">
        <is>
          <t>← Alt: sheepskin, elk, Canmore hybrid</t>
        </is>
      </c>
    </row>
    <row r="13" ht="15" customHeight="1" s="817">
      <c r="A13" s="764" t="inlineStr">
        <is>
          <t>1. CHANTER — Conical Bore, Double Reed, Open Pipe (f = c / 2L)</t>
        </is>
      </c>
      <c r="B13" s="765" t="n"/>
      <c r="C13" s="765" t="n"/>
      <c r="D13" s="765" t="n"/>
      <c r="E13" s="765" t="n"/>
      <c r="F13" s="765" t="n"/>
    </row>
    <row r="14">
      <c r="A14" t="inlineStr">
        <is>
          <t>Total Length (in)</t>
        </is>
      </c>
      <c r="B14" s="565" t="n">
        <v>14.5</v>
      </c>
      <c r="C14" t="inlineStr">
        <is>
          <t>Reed seat to sole; ~368 mm</t>
        </is>
      </c>
    </row>
    <row r="15">
      <c r="A15" t="inlineStr">
        <is>
          <t>Bore Throat (in)</t>
        </is>
      </c>
      <c r="B15" s="596" t="n">
        <v>0.157</v>
      </c>
      <c r="C15" t="inlineStr">
        <is>
          <t>4mm; reed seat end</t>
        </is>
      </c>
    </row>
    <row r="16">
      <c r="A16" t="inlineStr">
        <is>
          <t>Bore Bell (in)</t>
        </is>
      </c>
      <c r="B16" s="596" t="n">
        <v>0.8</v>
      </c>
      <c r="C16" t="inlineStr">
        <is>
          <t>20mm; open end</t>
        </is>
      </c>
    </row>
    <row r="17">
      <c r="A17" t="inlineStr">
        <is>
          <t>Taper Ratio</t>
        </is>
      </c>
      <c r="B17" s="472">
        <f>ROUND(B14/(B16-B15),0)&amp;":1"</f>
        <v/>
      </c>
      <c r="C17" t="inlineStr">
        <is>
          <t>22-33:1 typical</t>
        </is>
      </c>
    </row>
    <row r="18">
      <c r="A18" t="inlineStr">
        <is>
          <t>Wall Thickness (in)</t>
        </is>
      </c>
      <c r="B18" s="596" t="n">
        <v>0.22</v>
      </c>
    </row>
    <row r="19">
      <c r="A19" t="inlineStr">
        <is>
          <t>Outside Diam (in)</t>
        </is>
      </c>
      <c r="B19" s="482">
        <f>B16+2*B18</f>
        <v/>
      </c>
    </row>
    <row r="21">
      <c r="A21" s="713" t="inlineStr">
        <is>
          <t>CHANTER SCALE (Mixolydian, Just Intonation)</t>
        </is>
      </c>
    </row>
    <row r="22">
      <c r="A22" s="713" t="inlineStr">
        <is>
          <t>Note</t>
        </is>
      </c>
      <c r="B22" s="713" t="inlineStr">
        <is>
          <t>Ratio</t>
        </is>
      </c>
      <c r="C22" s="713" t="inlineStr">
        <is>
          <t>Freq (Hz)</t>
        </is>
      </c>
      <c r="D22" s="713" t="inlineStr">
        <is>
          <t>Eff Length (in)</t>
        </is>
      </c>
      <c r="E22" s="713" t="inlineStr">
        <is>
          <t>Hole Diam (in)</t>
        </is>
      </c>
      <c r="F22" s="713" t="inlineStr">
        <is>
          <t>Fingering (x=closed o=open)</t>
        </is>
      </c>
    </row>
    <row r="23">
      <c r="A23" t="inlineStr">
        <is>
          <t>Low G</t>
        </is>
      </c>
      <c r="B23" s="330" t="inlineStr">
        <is>
          <t>8:9</t>
        </is>
      </c>
      <c r="C23" s="481">
        <f>$B$5*8/9</f>
        <v/>
      </c>
      <c r="D23" s="482">
        <f>$B$6/(2*C23)</f>
        <v/>
      </c>
      <c r="E23" s="596" t="n">
        <v>0.25</v>
      </c>
      <c r="F23" t="inlineStr">
        <is>
          <t>xxx xxxx (all closed)</t>
        </is>
      </c>
    </row>
    <row r="24">
      <c r="A24" t="inlineStr">
        <is>
          <t>Low A (tonic)</t>
        </is>
      </c>
      <c r="B24" s="330" t="inlineStr">
        <is>
          <t>1:1</t>
        </is>
      </c>
      <c r="C24" s="481">
        <f>$B$5</f>
        <v/>
      </c>
      <c r="D24" s="482">
        <f>$B$6/(2*C24)</f>
        <v/>
      </c>
      <c r="E24" s="596" t="n">
        <v>0.28</v>
      </c>
      <c r="F24" t="inlineStr">
        <is>
          <t>xxx xooo</t>
        </is>
      </c>
    </row>
    <row r="25">
      <c r="A25" t="inlineStr">
        <is>
          <t>B</t>
        </is>
      </c>
      <c r="B25" s="330" t="inlineStr">
        <is>
          <t>9:8</t>
        </is>
      </c>
      <c r="C25" s="481">
        <f>$B$5*9/8</f>
        <v/>
      </c>
      <c r="D25" s="482">
        <f>$B$6/(2*C25)</f>
        <v/>
      </c>
      <c r="E25" s="596" t="n">
        <v>0.24</v>
      </c>
      <c r="F25" t="inlineStr">
        <is>
          <t>xxx oooo</t>
        </is>
      </c>
    </row>
    <row r="26">
      <c r="A26" t="inlineStr">
        <is>
          <t>C (written C#)</t>
        </is>
      </c>
      <c r="B26" s="330" t="inlineStr">
        <is>
          <t>5:4</t>
        </is>
      </c>
      <c r="C26" s="481">
        <f>$B$5*5/4</f>
        <v/>
      </c>
      <c r="D26" s="482">
        <f>$B$6/(2*C26)</f>
        <v/>
      </c>
      <c r="E26" s="596" t="n">
        <v>0.28</v>
      </c>
      <c r="F26" t="inlineStr">
        <is>
          <t>xxo oooo</t>
        </is>
      </c>
    </row>
    <row r="27">
      <c r="A27" t="inlineStr">
        <is>
          <t>D</t>
        </is>
      </c>
      <c r="B27" s="330" t="inlineStr">
        <is>
          <t>4:3</t>
        </is>
      </c>
      <c r="C27" s="481">
        <f>$B$5*4/3</f>
        <v/>
      </c>
      <c r="D27" s="482">
        <f>$B$6/(2*C27)</f>
        <v/>
      </c>
      <c r="E27" s="596" t="n">
        <v>0.31</v>
      </c>
      <c r="F27" t="inlineStr">
        <is>
          <t>xoo oooo</t>
        </is>
      </c>
    </row>
    <row r="28">
      <c r="A28" t="inlineStr">
        <is>
          <t>E</t>
        </is>
      </c>
      <c r="B28" s="330" t="inlineStr">
        <is>
          <t>3:2</t>
        </is>
      </c>
      <c r="C28" s="481">
        <f>$B$5*3/2</f>
        <v/>
      </c>
      <c r="D28" s="482">
        <f>$B$6/(2*C28)</f>
        <v/>
      </c>
      <c r="E28" s="596" t="n">
        <v>0.28</v>
      </c>
      <c r="F28" t="inlineStr">
        <is>
          <t>ooo xooo</t>
        </is>
      </c>
    </row>
    <row r="29">
      <c r="A29" t="inlineStr">
        <is>
          <t>F (written F#)</t>
        </is>
      </c>
      <c r="B29" s="330" t="inlineStr">
        <is>
          <t>5:3</t>
        </is>
      </c>
      <c r="C29" s="481">
        <f>$B$5*5/3</f>
        <v/>
      </c>
      <c r="D29" s="482">
        <f>$B$6/(2*C29)</f>
        <v/>
      </c>
      <c r="E29" s="596" t="n">
        <v>0.22</v>
      </c>
      <c r="F29" t="inlineStr">
        <is>
          <t>ooo oooo (all open)</t>
        </is>
      </c>
    </row>
    <row r="30">
      <c r="A30" t="inlineStr">
        <is>
          <t>High G (harmonic 7th)</t>
        </is>
      </c>
      <c r="B30" s="330" t="inlineStr">
        <is>
          <t>7:4</t>
        </is>
      </c>
      <c r="C30" s="481">
        <f>$B$5*7/4</f>
        <v/>
      </c>
      <c r="D30" s="482">
        <f>$B$6/(2*C30)</f>
        <v/>
      </c>
      <c r="E30" s="596" t="n">
        <v>0.19</v>
      </c>
      <c r="F30" t="inlineStr">
        <is>
          <t>ooo xooo (cross-finger)</t>
        </is>
      </c>
    </row>
    <row r="31">
      <c r="A31" t="inlineStr">
        <is>
          <t>High A (octave)</t>
        </is>
      </c>
      <c r="B31" s="330" t="inlineStr">
        <is>
          <t>2:1</t>
        </is>
      </c>
      <c r="C31" s="481">
        <f>$B$5*2</f>
        <v/>
      </c>
      <c r="D31" s="482">
        <f>$B$6/(2*C31)</f>
        <v/>
      </c>
      <c r="F31" t="inlineStr">
        <is>
          <t>xxx xxxx + overblow (2nd register)</t>
        </is>
      </c>
    </row>
    <row r="32">
      <c r="A32" s="734" t="inlineStr">
        <is>
          <t>x=closed, o=open. Left hand: thumb+3 fingers. Right hand: 4 fingers.</t>
        </is>
      </c>
    </row>
    <row r="33" ht="14.25" customHeight="1" s="817">
      <c r="A33" s="785" t="inlineStr">
        <is>
          <t>CHANTER PHYSICAL DIMENSIONS (measure with calipers!)</t>
        </is>
      </c>
      <c r="B33" s="736" t="n"/>
      <c r="C33" s="736" t="n"/>
      <c r="D33" s="736" t="n"/>
      <c r="E33" s="736" t="n"/>
      <c r="F33" s="736" t="n"/>
    </row>
    <row r="34">
      <c r="A34" s="757" t="inlineStr">
        <is>
          <t>Variable</t>
        </is>
      </c>
      <c r="B34" s="792" t="inlineStr">
        <is>
          <t>Tony's Practice Chanter</t>
        </is>
      </c>
      <c r="C34" s="475" t="inlineStr">
        <is>
          <t>Full Chanter (target)</t>
        </is>
      </c>
      <c r="D34" s="475" t="inlineStr">
        <is>
          <t>Notes</t>
        </is>
      </c>
    </row>
    <row r="35">
      <c r="A35" s="786" t="inlineStr">
        <is>
          <t>BLANK &amp; TURNING</t>
        </is>
      </c>
    </row>
    <row r="36">
      <c r="A36" s="734" t="inlineStr">
        <is>
          <t>Blank Length (in)</t>
        </is>
      </c>
      <c r="B36" s="596" t="n">
        <v>15.75</v>
      </c>
      <c r="C36" s="565" t="n">
        <v>16.5</v>
      </c>
      <c r="D36" t="inlineStr">
        <is>
          <t>Allow 1" extra each end for chucking</t>
        </is>
      </c>
    </row>
    <row r="37">
      <c r="A37" s="734" t="inlineStr">
        <is>
          <t>Blank Cross-Section (in)</t>
        </is>
      </c>
      <c r="B37" s="564" t="inlineStr">
        <is>
          <t>1.0 x 1.0 (est)</t>
        </is>
      </c>
      <c r="C37" s="564" t="inlineStr">
        <is>
          <t>1.5 x 1.5</t>
        </is>
      </c>
      <c r="D37" t="inlineStr">
        <is>
          <t>Square stock; minimum for turning OD</t>
        </is>
      </c>
    </row>
    <row r="38">
      <c r="A38" s="734" t="inlineStr">
        <is>
          <t>OD at Reed Seat (in)</t>
        </is>
      </c>
      <c r="B38" s="596" t="n">
        <v>0.5</v>
      </c>
      <c r="C38" s="596" t="n">
        <v>0.88</v>
      </c>
      <c r="D38" t="inlineStr">
        <is>
          <t>Tapers to fit stock socket</t>
        </is>
      </c>
    </row>
    <row r="39">
      <c r="A39" s="734" t="inlineStr">
        <is>
          <t>OD at Top Hole (in)</t>
        </is>
      </c>
      <c r="B39" s="596" t="n">
        <v>0.87</v>
      </c>
      <c r="C39" s="596" t="n">
        <v>1</v>
      </c>
      <c r="D39" t="inlineStr">
        <is>
          <t>Thickest point of body</t>
        </is>
      </c>
    </row>
    <row r="40">
      <c r="A40" s="734" t="inlineStr">
        <is>
          <t>OD at Bell (in)</t>
        </is>
      </c>
      <c r="B40" s="596" t="n">
        <v>0.75</v>
      </c>
      <c r="C40" s="596" t="n">
        <v>1.25</v>
      </c>
      <c r="D40" t="inlineStr">
        <is>
          <t>Flared sole/bell; widest point</t>
        </is>
      </c>
    </row>
    <row r="41">
      <c r="A41" s="786" t="inlineStr">
        <is>
          <t>BORE</t>
        </is>
      </c>
    </row>
    <row r="42">
      <c r="A42" s="734" t="inlineStr">
        <is>
          <t>Bore at Reed Seat (in)</t>
        </is>
      </c>
      <c r="B42" s="596" t="n">
        <v>0.15</v>
      </c>
      <c r="C42" s="596" t="n">
        <v>0.157</v>
      </c>
      <c r="D42" t="inlineStr">
        <is>
          <t>4mm typical; use long tapered reamer</t>
        </is>
      </c>
    </row>
    <row r="43">
      <c r="A43" s="734" t="inlineStr">
        <is>
          <t>Bore at Bell (in)</t>
        </is>
      </c>
      <c r="B43" s="596" t="n">
        <v>0.5649999999999999</v>
      </c>
      <c r="C43" s="596" t="n">
        <v>0.8</v>
      </c>
      <c r="D43" t="inlineStr">
        <is>
          <t>20mm full; practice chanter is smaller</t>
        </is>
      </c>
    </row>
    <row r="44">
      <c r="A44" s="734" t="inlineStr">
        <is>
          <t>Taper Ratio</t>
        </is>
      </c>
      <c r="B44">
        <f>ROUND(B36/(B43-B42),0)&amp;":1"</f>
        <v/>
      </c>
      <c r="C44">
        <f>ROUND(C36/(C43-C42),0)&amp;":1"</f>
        <v/>
      </c>
      <c r="D44" t="inlineStr">
        <is>
          <t>Note: Tony's chanter is mostly cylindrical (0.150") with a 2" bell flare — not a true taper!</t>
        </is>
      </c>
    </row>
    <row r="45">
      <c r="A45" s="734" t="n"/>
    </row>
    <row r="46">
      <c r="A46" s="786" t="inlineStr">
        <is>
          <t>FINGER HOLE COORDINATES — Tony's Measured Practice Chanter + Target Full Chanter</t>
        </is>
      </c>
    </row>
    <row r="47">
      <c r="A47" s="787" t="inlineStr">
        <is>
          <t>Hole</t>
        </is>
      </c>
      <c r="B47" s="486" t="inlineStr">
        <is>
          <t>Measured (in from bell)</t>
        </is>
      </c>
      <c r="C47" s="486" t="inlineStr">
        <is>
          <t>Target Full (in from sole)</t>
        </is>
      </c>
      <c r="D47" s="486" t="inlineStr">
        <is>
          <t>Measured Diam (in)</t>
        </is>
      </c>
      <c r="E47" s="486" t="inlineStr">
        <is>
          <t>Chamfer (in)</t>
        </is>
      </c>
      <c r="F47" s="486" t="inlineStr">
        <is>
          <t>Hand / Note</t>
        </is>
      </c>
    </row>
    <row r="48">
      <c r="A48" s="734" t="inlineStr">
        <is>
          <t>7 (bottom, nearest bell)</t>
        </is>
      </c>
      <c r="B48" s="596" t="n">
        <v>4.34</v>
      </c>
      <c r="C48" s="482">
        <f>D31</f>
        <v/>
      </c>
      <c r="D48" s="596" t="n">
        <v>0.155</v>
      </c>
      <c r="E48" s="596" t="n">
        <v>0.1</v>
      </c>
      <c r="F48" t="inlineStr">
        <is>
          <t>RH pinky / High G</t>
        </is>
      </c>
    </row>
    <row r="49">
      <c r="A49" s="734" t="n">
        <v>6</v>
      </c>
      <c r="B49" s="596" t="n">
        <v>5.71</v>
      </c>
      <c r="C49" s="482">
        <f>D29</f>
        <v/>
      </c>
      <c r="D49" s="596" t="n">
        <v>0.155</v>
      </c>
      <c r="E49" s="596" t="n">
        <v>0.05</v>
      </c>
      <c r="F49" t="inlineStr">
        <is>
          <t>RH ring / F#</t>
        </is>
      </c>
    </row>
    <row r="50">
      <c r="A50" s="734" t="n">
        <v>5</v>
      </c>
      <c r="B50" s="596" t="n">
        <v>6.875</v>
      </c>
      <c r="C50" s="482">
        <f>D28</f>
        <v/>
      </c>
      <c r="D50" s="596" t="n">
        <v>0.155</v>
      </c>
      <c r="E50" s="596" t="n">
        <v>0.05</v>
      </c>
      <c r="F50" t="inlineStr">
        <is>
          <t>RH middle / E</t>
        </is>
      </c>
    </row>
    <row r="51">
      <c r="A51" s="734" t="n">
        <v>4</v>
      </c>
      <c r="B51" s="596" t="n">
        <v>7.625</v>
      </c>
      <c r="C51" s="482">
        <f>D27</f>
        <v/>
      </c>
      <c r="D51" s="596" t="n">
        <v>0.128</v>
      </c>
      <c r="E51" s="596" t="n">
        <v>0.05</v>
      </c>
      <c r="F51" t="inlineStr">
        <is>
          <t>RH index / D</t>
        </is>
      </c>
    </row>
    <row r="52">
      <c r="A52" s="734" t="n">
        <v>3</v>
      </c>
      <c r="B52" s="596" t="n">
        <v>8.720000000000001</v>
      </c>
      <c r="C52" s="482">
        <f>D26</f>
        <v/>
      </c>
      <c r="D52" s="596" t="n">
        <v>0.155</v>
      </c>
      <c r="E52" s="596" t="n">
        <v>0.05</v>
      </c>
      <c r="F52" t="inlineStr">
        <is>
          <t>LH ring / C#</t>
        </is>
      </c>
    </row>
    <row r="53">
      <c r="A53" s="734" t="n">
        <v>2</v>
      </c>
      <c r="B53" s="596" t="n">
        <v>9.625</v>
      </c>
      <c r="C53" s="482">
        <f>D25</f>
        <v/>
      </c>
      <c r="D53" s="596" t="n">
        <v>0.124</v>
      </c>
      <c r="E53" s="596" t="n">
        <v>0.05</v>
      </c>
      <c r="F53" t="inlineStr">
        <is>
          <t>LH middle / B</t>
        </is>
      </c>
    </row>
    <row r="54">
      <c r="A54" s="734" t="inlineStr">
        <is>
          <t>1 (top, nearest reed)</t>
        </is>
      </c>
      <c r="B54" s="596" t="n">
        <v>10.53</v>
      </c>
      <c r="C54" s="482">
        <f>D24</f>
        <v/>
      </c>
      <c r="D54" s="596" t="n">
        <v>0.09</v>
      </c>
      <c r="E54" s="596" t="n">
        <v>0.05</v>
      </c>
      <c r="F54" t="inlineStr">
        <is>
          <t>LH index / Low A</t>
        </is>
      </c>
    </row>
    <row r="55">
      <c r="A55" s="734" t="inlineStr">
        <is>
          <t>Thumb (back side)</t>
        </is>
      </c>
      <c r="B55" s="596" t="n">
        <v>11.25</v>
      </c>
      <c r="C55" s="482">
        <f>D24*0.95</f>
        <v/>
      </c>
      <c r="D55" s="596" t="n">
        <v>0.075</v>
      </c>
      <c r="E55" s="596" t="n">
        <v>0.04</v>
      </c>
      <c r="F55" t="inlineStr">
        <is>
          <t>LH thumb (back) / High A overblow</t>
        </is>
      </c>
    </row>
    <row r="56">
      <c r="A56" s="734" t="n"/>
    </row>
    <row r="57">
      <c r="A57" s="790" t="inlineStr">
        <is>
          <t>← ALL POSITIONS NOW MEASURED (2026-05-02). Holes 4 &amp; 6 are slightly smaller than their neighbors — likely for tuning fine-adjustment.</t>
        </is>
      </c>
    </row>
    <row r="58">
      <c r="A58" s="786" t="inlineStr">
        <is>
          <t>← Hole spacing pattern: 1.37, 1.17, 0.75, 1.10, 0.91, 0.91" — wider spacing at bottom (bigger notes), tighter at top (smaller notes).</t>
        </is>
      </c>
    </row>
    <row r="59">
      <c r="A59" s="734" t="n"/>
    </row>
    <row r="60" ht="14.25" customHeight="1" s="817">
      <c r="A60" s="788" t="inlineStr">
        <is>
          <t>PROTOTYPE WOODS (affordable alternatives to African Blackwood)</t>
        </is>
      </c>
      <c r="B60" s="739" t="n"/>
      <c r="C60" s="739" t="n"/>
      <c r="D60" s="739" t="n"/>
      <c r="E60" s="739" t="n"/>
      <c r="F60" s="739" t="n"/>
    </row>
    <row r="61">
      <c r="A61" s="789" t="inlineStr">
        <is>
          <t>Wood</t>
        </is>
      </c>
      <c r="B61" s="484" t="inlineStr">
        <is>
          <t>Density (lb/ft3)</t>
        </is>
      </c>
      <c r="C61" s="484" t="inlineStr">
        <is>
          <t>Janka (lbf)</t>
        </is>
      </c>
      <c r="D61" s="484" t="inlineStr">
        <is>
          <t>Acoustic Match</t>
        </is>
      </c>
      <c r="E61" s="484" t="inlineStr">
        <is>
          <t>Cost (bf)</t>
        </is>
      </c>
      <c r="F61" s="484" t="inlineStr">
        <is>
          <t>Notes</t>
        </is>
      </c>
    </row>
    <row r="62">
      <c r="A62" s="734" t="inlineStr">
        <is>
          <t>African Blackwood (reference)</t>
        </is>
      </c>
      <c r="B62" t="n">
        <v>79</v>
      </c>
      <c r="C62" t="n">
        <v>3670</v>
      </c>
      <c r="D62" t="inlineStr">
        <is>
          <t>5/5 reference</t>
        </is>
      </c>
      <c r="E62" t="inlineStr">
        <is>
          <t>$50-100/bf</t>
        </is>
      </c>
      <c r="F62" t="inlineStr">
        <is>
          <t>Gold standard; extremely hard, dense. Very expensive.</t>
        </is>
      </c>
    </row>
    <row r="63">
      <c r="A63" s="734" t="inlineStr">
        <is>
          <t>Ipe (Lapacho) - Tony has this!</t>
        </is>
      </c>
      <c r="B63" s="472" t="n">
        <v>69</v>
      </c>
      <c r="C63" s="472" t="n">
        <v>3510</v>
      </c>
      <c r="D63" t="inlineStr">
        <is>
          <t>4/5 excellent</t>
        </is>
      </c>
      <c r="E63" s="740" t="inlineStr">
        <is>
          <t>$8-15/bf</t>
        </is>
      </c>
      <c r="F63" t="inlineStr">
        <is>
          <t>Very hard, dense, oily. Great bore stability. Best value prototype.</t>
        </is>
      </c>
    </row>
    <row r="64">
      <c r="A64" s="734" t="inlineStr">
        <is>
          <t>Cocobolo</t>
        </is>
      </c>
      <c r="B64" t="n">
        <v>69</v>
      </c>
      <c r="C64" t="n">
        <v>2960</v>
      </c>
      <c r="D64" t="inlineStr">
        <is>
          <t>5/5 closest</t>
        </is>
      </c>
      <c r="E64" t="inlineStr">
        <is>
          <t>$20-40/bf</t>
        </is>
      </c>
      <c r="F64" t="inlineStr">
        <is>
          <t>Closest to Blackwood acoustically. Allergenic dust!</t>
        </is>
      </c>
    </row>
    <row r="65">
      <c r="A65" s="734" t="inlineStr">
        <is>
          <t>Honduran Rosewood</t>
        </is>
      </c>
      <c r="B65" t="n">
        <v>64</v>
      </c>
      <c r="C65" t="n">
        <v>2900</v>
      </c>
      <c r="D65" t="inlineStr">
        <is>
          <t>4/5 proven</t>
        </is>
      </c>
      <c r="E65" t="inlineStr">
        <is>
          <t>$15-30/bf</t>
        </is>
      </c>
      <c r="F65" t="inlineStr">
        <is>
          <t>Traditional pipe-making wood. Slightly less dense.</t>
        </is>
      </c>
    </row>
    <row r="66">
      <c r="A66" s="734" t="inlineStr">
        <is>
          <t>Hard Maple</t>
        </is>
      </c>
      <c r="B66" t="n">
        <v>44</v>
      </c>
      <c r="C66" t="n">
        <v>1450</v>
      </c>
      <c r="D66" t="inlineStr">
        <is>
          <t>3/5 lighter</t>
        </is>
      </c>
      <c r="E66" s="740" t="inlineStr">
        <is>
          <t>$4-8/bf</t>
        </is>
      </c>
      <c r="F66" t="inlineStr">
        <is>
          <t>Good for learning. Many practice chanters are maple.</t>
        </is>
      </c>
    </row>
    <row r="67">
      <c r="A67" s="734" t="inlineStr">
        <is>
          <t>Boxwood (European)</t>
        </is>
      </c>
      <c r="B67" t="n">
        <v>57</v>
      </c>
      <c r="C67" t="n">
        <v>2840</v>
      </c>
      <c r="D67" t="inlineStr">
        <is>
          <t>4/5 historical</t>
        </is>
      </c>
      <c r="E67" t="inlineStr">
        <is>
          <t>$15-25/bf</t>
        </is>
      </c>
      <c r="F67" t="inlineStr">
        <is>
          <t>Traditional for historical pipes. Hard to find as blanks.</t>
        </is>
      </c>
    </row>
    <row r="68">
      <c r="A68" s="734" t="inlineStr">
        <is>
          <t>Delrin / Acetal (plastic)</t>
        </is>
      </c>
      <c r="B68" t="n">
        <v>89</v>
      </c>
      <c r="C68" t="inlineStr">
        <is>
          <t>N/A</t>
        </is>
      </c>
      <c r="D68" t="inlineStr">
        <is>
          <t>3/5 modern</t>
        </is>
      </c>
      <c r="E68" s="740" t="inlineStr">
        <is>
          <t>$3-6/bf equiv</t>
        </is>
      </c>
      <c r="F68" t="inlineStr">
        <is>
          <t>Many modern practice chanters are Delrin. Machines perfectly. CNC ideal.</t>
        </is>
      </c>
    </row>
    <row r="69">
      <c r="A69" s="734" t="inlineStr">
        <is>
          <t>Cherry</t>
        </is>
      </c>
      <c r="B69" t="n">
        <v>35</v>
      </c>
      <c r="C69" t="n">
        <v>950</v>
      </c>
      <c r="D69" t="inlineStr">
        <is>
          <t>2/5 soft</t>
        </is>
      </c>
      <c r="E69" s="740" t="inlineStr">
        <is>
          <t>$4-8/bf</t>
        </is>
      </c>
      <c r="F69" t="inlineStr">
        <is>
          <t>Too soft for final pipe but GREAT for learning the reaming workflow.</t>
        </is>
      </c>
    </row>
    <row r="70">
      <c r="A70" s="734" t="inlineStr">
        <is>
          <t>Black Walnut</t>
        </is>
      </c>
      <c r="B70" t="n">
        <v>38</v>
      </c>
      <c r="C70" t="n">
        <v>1010</v>
      </c>
      <c r="D70" t="inlineStr">
        <is>
          <t>2/5 soft</t>
        </is>
      </c>
      <c r="E70" s="740" t="inlineStr">
        <is>
          <t>$5-10/bf</t>
        </is>
      </c>
      <c r="F70" t="inlineStr">
        <is>
          <t>You know this from NAF builds. Good for process practice.</t>
        </is>
      </c>
    </row>
    <row r="71">
      <c r="A71" s="734" t="n"/>
    </row>
    <row r="72">
      <c r="A72" s="791" t="inlineStr">
        <is>
          <t>RECOMMENDATION: #1 Cherry or Walnut ($5). #2 Ipe ($12). #3 Ipe or Cocobolo for keeps.</t>
        </is>
      </c>
    </row>
    <row r="73">
      <c r="A73" s="734" t="n"/>
    </row>
    <row r="74">
      <c r="A74" s="734" t="n"/>
    </row>
    <row r="76" ht="15" customHeight="1" s="817">
      <c r="A76" s="738" t="inlineStr">
        <is>
          <t>2. DRONES — Cylindrical Bore, Single Reed, Stopped Pipe (f = c / 4L)</t>
        </is>
      </c>
      <c r="B76" s="739" t="n"/>
      <c r="C76" s="739" t="n"/>
      <c r="D76" s="739" t="n"/>
      <c r="E76" s="739" t="n"/>
      <c r="F76" s="739" t="n"/>
    </row>
    <row r="77">
      <c r="A77" s="484" t="inlineStr">
        <is>
          <t>Drone</t>
        </is>
      </c>
      <c r="B77" s="484" t="inlineStr">
        <is>
          <t>Pitch</t>
        </is>
      </c>
      <c r="C77" s="484" t="inlineStr">
        <is>
          <t>Freq (Hz)</t>
        </is>
      </c>
      <c r="D77" s="484" t="inlineStr">
        <is>
          <t>Acoustic L (in)</t>
        </is>
      </c>
      <c r="E77" s="484" t="inlineStr">
        <is>
          <t>Sections</t>
        </is>
      </c>
      <c r="F77" s="484" t="inlineStr">
        <is>
          <t>Physical Dims</t>
        </is>
      </c>
    </row>
    <row r="78">
      <c r="A78" t="inlineStr">
        <is>
          <t>Tenor #1</t>
        </is>
      </c>
      <c r="B78" t="inlineStr">
        <is>
          <t>A3 (1 oct below)</t>
        </is>
      </c>
      <c r="C78" s="481">
        <f>$B$5/2</f>
        <v/>
      </c>
      <c r="D78" s="469">
        <f>$B$6/(4*C78)</f>
        <v/>
      </c>
      <c r="E78" t="inlineStr">
        <is>
          <t>Bottom 8" + Top 9"</t>
        </is>
      </c>
      <c r="F78" t="inlineStr">
        <is>
          <t>Bore: bottom 11/32", top 9/16"; tuning chamber 3" deep</t>
        </is>
      </c>
    </row>
    <row r="79">
      <c r="A79" t="inlineStr">
        <is>
          <t>Tenor #2</t>
        </is>
      </c>
      <c r="B79" t="inlineStr">
        <is>
          <t>A3 (unison w/ #1)</t>
        </is>
      </c>
      <c r="C79" s="481">
        <f>$B$5/2</f>
        <v/>
      </c>
      <c r="D79" s="469">
        <f>$B$6/(4*C79)</f>
        <v/>
      </c>
      <c r="E79" t="inlineStr">
        <is>
          <t>Bottom 8" + Top 9"</t>
        </is>
      </c>
      <c r="F79" t="inlineStr">
        <is>
          <t>Identical to Tenor #1; both tune to same pitch</t>
        </is>
      </c>
    </row>
    <row r="80">
      <c r="A80" t="inlineStr">
        <is>
          <t>Bass</t>
        </is>
      </c>
      <c r="B80" t="inlineStr">
        <is>
          <t>A2 (2 oct below)</t>
        </is>
      </c>
      <c r="C80" s="481">
        <f>$B$5/4</f>
        <v/>
      </c>
      <c r="D80" s="469">
        <f>$B$6/(4*C80)</f>
        <v/>
      </c>
      <c r="E80" t="inlineStr">
        <is>
          <t>Bottom 8" + Mid 15" + Top 9"</t>
        </is>
      </c>
      <c r="F80" t="inlineStr">
        <is>
          <t>Bore: bottom 3/8", mid 7/16", top 5/8"; extra mid section</t>
        </is>
      </c>
    </row>
    <row r="82">
      <c r="A82" s="484" t="inlineStr">
        <is>
          <t>DRONE BORE DETAIL (blue = adjustable inputs)</t>
        </is>
      </c>
    </row>
    <row r="83">
      <c r="A83" s="472" t="inlineStr">
        <is>
          <t>Drone Part</t>
        </is>
      </c>
      <c r="B83" t="inlineStr">
        <is>
          <t>Length (in)</t>
        </is>
      </c>
      <c r="C83" t="inlineStr">
        <is>
          <t>Bore ID (in)</t>
        </is>
      </c>
      <c r="D83" t="inlineStr">
        <is>
          <t>Stock Bore (in)</t>
        </is>
      </c>
      <c r="E83" t="inlineStr">
        <is>
          <t>Material</t>
        </is>
      </c>
    </row>
    <row r="84">
      <c r="A84" t="inlineStr">
        <is>
          <t>Tenor bottom</t>
        </is>
      </c>
      <c r="B84" s="564" t="n">
        <v>8</v>
      </c>
      <c r="C84" s="596" t="n">
        <v>0.344</v>
      </c>
      <c r="D84" s="596" t="n">
        <v>0.8129999999999999</v>
      </c>
      <c r="E84" t="inlineStr">
        <is>
          <t>African Blackwood</t>
        </is>
      </c>
    </row>
    <row r="85">
      <c r="A85" t="inlineStr">
        <is>
          <t>Tenor top</t>
        </is>
      </c>
      <c r="B85" s="564" t="n">
        <v>9</v>
      </c>
      <c r="C85" s="596" t="n">
        <v>0.5629999999999999</v>
      </c>
      <c r="E85" t="inlineStr">
        <is>
          <t>African Blackwood + imitation ivory mounts</t>
        </is>
      </c>
    </row>
    <row r="86">
      <c r="A86" t="inlineStr">
        <is>
          <t>Tenor tuning chamber</t>
        </is>
      </c>
      <c r="B86" s="564" t="n">
        <v>3.125</v>
      </c>
      <c r="C86" s="596" t="n">
        <v>0.625</v>
      </c>
    </row>
    <row r="87">
      <c r="A87" t="inlineStr">
        <is>
          <t>Bass bottom</t>
        </is>
      </c>
      <c r="B87" s="564" t="n">
        <v>8</v>
      </c>
      <c r="C87" s="596" t="n">
        <v>0.375</v>
      </c>
      <c r="D87" s="596" t="n">
        <v>0.8129999999999999</v>
      </c>
    </row>
    <row r="88">
      <c r="A88" t="inlineStr">
        <is>
          <t>Bass middle</t>
        </is>
      </c>
      <c r="B88" s="564" t="n">
        <v>15</v>
      </c>
      <c r="C88" s="596" t="n">
        <v>0.438</v>
      </c>
    </row>
    <row r="89">
      <c r="A89" t="inlineStr">
        <is>
          <t>Bass top</t>
        </is>
      </c>
      <c r="B89" s="564" t="n">
        <v>9</v>
      </c>
      <c r="C89" s="596" t="n">
        <v>0.625</v>
      </c>
    </row>
    <row r="91" ht="15" customHeight="1" s="817">
      <c r="A91" s="743" t="inlineStr">
        <is>
          <t>3. REEDS</t>
        </is>
      </c>
      <c r="B91" s="744" t="n"/>
      <c r="C91" s="744" t="n"/>
      <c r="D91" s="744" t="n"/>
      <c r="E91" s="744" t="n"/>
      <c r="F91" s="744" t="n"/>
    </row>
    <row r="92">
      <c r="A92" s="486" t="inlineStr">
        <is>
          <t>Reed Type</t>
        </is>
      </c>
      <c r="B92" s="486" t="inlineStr">
        <is>
          <t>Construction</t>
        </is>
      </c>
      <c r="C92" s="486" t="inlineStr">
        <is>
          <t>Dimensions</t>
        </is>
      </c>
      <c r="D92" s="486" t="inlineStr">
        <is>
          <t>Material</t>
        </is>
      </c>
      <c r="E92" s="486" t="inlineStr">
        <is>
          <t>Bridle</t>
        </is>
      </c>
      <c r="F92" s="486" t="inlineStr">
        <is>
          <t>Notes</t>
        </is>
      </c>
    </row>
    <row r="93">
      <c r="A93" t="inlineStr">
        <is>
          <t>Chanter (double)</t>
        </is>
      </c>
      <c r="B93" t="inlineStr">
        <is>
          <t>Two cane blades bound to metal staple</t>
        </is>
      </c>
      <c r="C93" t="inlineStr">
        <is>
          <t>Staple: 1.25" long, 0.20" OD; blades: 0.50" wide</t>
        </is>
      </c>
      <c r="D93" t="inlineStr">
        <is>
          <t>Arundo donax cane + copper staple</t>
        </is>
      </c>
      <c r="E93" t="inlineStr">
        <is>
          <t>Waxed hemp binding</t>
        </is>
      </c>
      <c r="F93" t="inlineStr">
        <is>
          <t>BUY these first; making requires years of skill</t>
        </is>
      </c>
    </row>
    <row r="94">
      <c r="A94" t="inlineStr">
        <is>
          <t>Tenor drone (single)</t>
        </is>
      </c>
      <c r="B94" t="inlineStr">
        <is>
          <t>Single tongue on cylindrical body</t>
        </is>
      </c>
      <c r="C94" t="inlineStr">
        <is>
          <t>Overall: 4" long, 3/8" OD; tongue: 1" long</t>
        </is>
      </c>
      <c r="D94" t="inlineStr">
        <is>
          <t>Cane or synthetic (Ezeedrone, Kinnaird)</t>
        </is>
      </c>
      <c r="E94" t="inlineStr">
        <is>
          <t>Rubber or waxed hemp; controls pitch</t>
        </is>
      </c>
      <c r="F94" t="inlineStr">
        <is>
          <t>Seat diam: match your drone reed seat bore</t>
        </is>
      </c>
    </row>
    <row r="95">
      <c r="A95" t="inlineStr">
        <is>
          <t>Bass drone (single)</t>
        </is>
      </c>
      <c r="B95" t="inlineStr">
        <is>
          <t>Single tongue on cylindrical body</t>
        </is>
      </c>
      <c r="C95" t="inlineStr">
        <is>
          <t>Overall: 5.8" long, 1/2" OD; tongue: 2.5" long</t>
        </is>
      </c>
      <c r="D95" t="inlineStr">
        <is>
          <t>Cane or synthetic</t>
        </is>
      </c>
      <c r="E95" t="inlineStr">
        <is>
          <t>Rubber or waxed hemp; + pitch screw</t>
        </is>
      </c>
      <c r="F95" t="inlineStr">
        <is>
          <t>Longer tongue = more air demand</t>
        </is>
      </c>
    </row>
    <row r="97" ht="15" customHeight="1" s="817">
      <c r="A97" s="747" t="inlineStr">
        <is>
          <t>4. BAG, BLOWPIPE &amp; STOCKS</t>
        </is>
      </c>
      <c r="B97" s="748" t="n"/>
      <c r="C97" s="748" t="n"/>
      <c r="D97" s="748" t="n"/>
      <c r="E97" s="748" t="n"/>
      <c r="F97" s="748" t="n"/>
    </row>
    <row r="98">
      <c r="A98" s="768" t="inlineStr">
        <is>
          <t>Component</t>
        </is>
      </c>
      <c r="B98" s="768" t="inlineStr">
        <is>
          <t>Spec</t>
        </is>
      </c>
      <c r="C98" s="768" t="inlineStr">
        <is>
          <t>Material</t>
        </is>
      </c>
      <c r="D98" s="768" t="inlineStr">
        <is>
          <t>CNC/Lathe Notes</t>
        </is>
      </c>
    </row>
    <row r="99">
      <c r="A99" t="inlineStr">
        <is>
          <t>Bag</t>
        </is>
      </c>
      <c r="B99" t="inlineStr">
        <is>
          <t>~18x12" deflated; 600-800 in³ inflated; 5 stock holes</t>
        </is>
      </c>
      <c r="C99" t="inlineStr">
        <is>
          <t>Synthetic (Gore-Tex zipper bag) or sheepskin</t>
        </is>
      </c>
      <c r="D99" t="inlineStr">
        <is>
          <t>Buy ready-made; sewing requires specialized patterns</t>
        </is>
      </c>
    </row>
    <row r="100">
      <c r="A100" t="inlineStr">
        <is>
          <t>Blowpipe</t>
        </is>
      </c>
      <c r="B100" t="inlineStr">
        <is>
          <t>10-12" long, 1/2" bore, one-way valve at bag end</t>
        </is>
      </c>
      <c r="C100" t="inlineStr">
        <is>
          <t>Blackwood or Delrin; imitation ivory mouthpiece</t>
        </is>
      </c>
      <c r="D100" t="inlineStr">
        <is>
          <t>CNC lathe: straight bore + tenon + mount</t>
        </is>
      </c>
    </row>
    <row r="101">
      <c r="A101" t="inlineStr">
        <is>
          <t>Blowpipe valve</t>
        </is>
      </c>
      <c r="B101" t="inlineStr">
        <is>
          <t>Flap or ball check valve inside blowpipe</t>
        </is>
      </c>
      <c r="C101" t="inlineStr">
        <is>
          <t>Leather flap or rubber ball</t>
        </is>
      </c>
      <c r="D101" t="inlineStr">
        <is>
          <t>Prevents air backflow when breathing</t>
        </is>
      </c>
    </row>
    <row r="102">
      <c r="A102" t="inlineStr">
        <is>
          <t>Chanter stock</t>
        </is>
      </c>
      <c r="B102" t="inlineStr">
        <is>
          <t>3" long, bore matches chanter sole; tie-in groove</t>
        </is>
      </c>
      <c r="C102" t="inlineStr">
        <is>
          <t>Blackwood</t>
        </is>
      </c>
      <c r="D102" t="inlineStr">
        <is>
          <t>CNC lathe: bore + external profile + groove for tying</t>
        </is>
      </c>
    </row>
    <row r="103">
      <c r="A103" t="inlineStr">
        <is>
          <t>Drone stocks (3)</t>
        </is>
      </c>
      <c r="B103" t="inlineStr">
        <is>
          <t>3" long each; bore ~13/16"; tie-in groove</t>
        </is>
      </c>
      <c r="C103" t="inlineStr">
        <is>
          <t>Blackwood</t>
        </is>
      </c>
      <c r="D103" t="inlineStr">
        <is>
          <t>All 3 identical; single stock for all 3 drones possible</t>
        </is>
      </c>
    </row>
    <row r="104">
      <c r="A104" t="inlineStr">
        <is>
          <t>Blowpipe stock</t>
        </is>
      </c>
      <c r="B104" t="inlineStr">
        <is>
          <t>2.5" long; bore matches blowpipe; tie-in groove</t>
        </is>
      </c>
      <c r="C104" t="inlineStr">
        <is>
          <t>Blackwood</t>
        </is>
      </c>
      <c r="D104" t="inlineStr">
        <is>
          <t>Same lathe setup as other stocks</t>
        </is>
      </c>
    </row>
    <row r="106" ht="15" customHeight="1" s="817">
      <c r="A106" s="735" t="inlineStr">
        <is>
          <t>BILL OF MATERIALS</t>
        </is>
      </c>
      <c r="B106" s="736" t="n"/>
      <c r="C106" s="736" t="n"/>
      <c r="D106" s="736" t="n"/>
      <c r="E106" s="736" t="n"/>
      <c r="F106" s="736" t="n"/>
    </row>
    <row r="107">
      <c r="A107" s="475" t="inlineStr">
        <is>
          <t>#</t>
        </is>
      </c>
      <c r="B107" s="475" t="inlineStr">
        <is>
          <t>Item</t>
        </is>
      </c>
      <c r="C107" s="475" t="inlineStr">
        <is>
          <t>Qty</t>
        </is>
      </c>
      <c r="D107" s="475" t="inlineStr">
        <is>
          <t>Spec</t>
        </is>
      </c>
      <c r="E107" s="475" t="inlineStr">
        <is>
          <t>Source</t>
        </is>
      </c>
      <c r="F107" s="475" t="inlineStr">
        <is>
          <t>Est. Cost</t>
        </is>
      </c>
    </row>
    <row r="108">
      <c r="A108" t="n">
        <v>1</v>
      </c>
      <c r="B108" t="inlineStr">
        <is>
          <t>African Blackwood blanks (chanter)</t>
        </is>
      </c>
      <c r="C108" t="n">
        <v>1</v>
      </c>
      <c r="D108" t="inlineStr">
        <is>
          <t>2x2x16" min; kiln-dried, straight grain</t>
        </is>
      </c>
      <c r="E108" t="inlineStr">
        <is>
          <t>Gilmer Wood, Bell Forest, Cook Woods</t>
        </is>
      </c>
      <c r="F108" t="inlineStr">
        <is>
          <t>$40-80</t>
        </is>
      </c>
    </row>
    <row r="109">
      <c r="A109" t="n">
        <v>2</v>
      </c>
      <c r="B109" t="inlineStr">
        <is>
          <t>African Blackwood blanks (drones)</t>
        </is>
      </c>
      <c r="C109" t="n">
        <v>7</v>
      </c>
      <c r="D109" t="inlineStr">
        <is>
          <t>2x2x10" (4 tops+bottoms) + 2x2x16" (bass mid)</t>
        </is>
      </c>
      <c r="E109" t="inlineStr">
        <is>
          <t>Same; or substitute Cocobolo, Delrin</t>
        </is>
      </c>
      <c r="F109" t="inlineStr">
        <is>
          <t>$150-350</t>
        </is>
      </c>
    </row>
    <row r="110">
      <c r="A110" t="n">
        <v>3</v>
      </c>
      <c r="B110" t="inlineStr">
        <is>
          <t>African Blackwood blanks (stocks)</t>
        </is>
      </c>
      <c r="C110" t="n">
        <v>5</v>
      </c>
      <c r="D110" t="inlineStr">
        <is>
          <t>2x2x4" each for 5 stocks</t>
        </is>
      </c>
      <c r="E110" t="inlineStr">
        <is>
          <t>Same source</t>
        </is>
      </c>
      <c r="F110" t="inlineStr">
        <is>
          <t>$30-60</t>
        </is>
      </c>
    </row>
    <row r="111">
      <c r="A111" t="n">
        <v>4</v>
      </c>
      <c r="B111" t="inlineStr">
        <is>
          <t>Blowpipe blank + mouthpiece</t>
        </is>
      </c>
      <c r="C111" t="n">
        <v>1</v>
      </c>
      <c r="D111" t="inlineStr">
        <is>
          <t>2x2x14" Blackwood + Delrin/ivory mouthpiece tip</t>
        </is>
      </c>
      <c r="E111" t="inlineStr">
        <is>
          <t>Same; mouthpiece from bagpipe supplier</t>
        </is>
      </c>
      <c r="F111" t="inlineStr">
        <is>
          <t>$20-40</t>
        </is>
      </c>
    </row>
    <row r="112">
      <c r="A112" t="n">
        <v>5</v>
      </c>
      <c r="B112" t="inlineStr">
        <is>
          <t>Bag (synthetic)</t>
        </is>
      </c>
      <c r="C112" t="n">
        <v>1</v>
      </c>
      <c r="D112" t="inlineStr">
        <is>
          <t>Bannatyne, Canmore, or Ross hybrid</t>
        </is>
      </c>
      <c r="E112" t="inlineStr">
        <is>
          <t>Henderson's, National Piping Centre shop</t>
        </is>
      </c>
      <c r="F112" t="inlineStr">
        <is>
          <t>$80-120</t>
        </is>
      </c>
    </row>
    <row r="113">
      <c r="A113" t="n">
        <v>6</v>
      </c>
      <c r="B113" t="inlineStr">
        <is>
          <t>Chanter reed (double)</t>
        </is>
      </c>
      <c r="C113" t="n">
        <v>3</v>
      </c>
      <c r="D113" t="inlineStr">
        <is>
          <t>Cane chanter reeds; buy several to find a good one</t>
        </is>
      </c>
      <c r="E113" t="inlineStr">
        <is>
          <t>G1, Chesney, Melvin, Husk</t>
        </is>
      </c>
      <c r="F113" t="inlineStr">
        <is>
          <t>$15-25 each</t>
        </is>
      </c>
    </row>
    <row r="114">
      <c r="A114" t="n">
        <v>7</v>
      </c>
      <c r="B114" t="inlineStr">
        <is>
          <t>Drone reeds (single, set of 3)</t>
        </is>
      </c>
      <c r="C114" t="n">
        <v>1</v>
      </c>
      <c r="D114" t="inlineStr">
        <is>
          <t>Synthetic set: 2 tenor + 1 bass</t>
        </is>
      </c>
      <c r="E114" t="inlineStr">
        <is>
          <t>Ezeedrone, Kinnaird, Canning</t>
        </is>
      </c>
      <c r="F114" t="inlineStr">
        <is>
          <t>$40-80</t>
        </is>
      </c>
    </row>
    <row r="115">
      <c r="A115" t="n">
        <v>8</v>
      </c>
      <c r="B115" t="inlineStr">
        <is>
          <t>Imitation ivory mounts + ferrules</t>
        </is>
      </c>
      <c r="C115" t="n">
        <v>1</v>
      </c>
      <c r="D115" t="inlineStr">
        <is>
          <t>Set of projecting mounts (Delrin or bone)</t>
        </is>
      </c>
      <c r="E115" t="inlineStr">
        <is>
          <t>Turn on lathe or buy from bagpipe supplier</t>
        </is>
      </c>
      <c r="F115" t="inlineStr">
        <is>
          <t>$30-80</t>
        </is>
      </c>
    </row>
    <row r="116">
      <c r="A116" t="n">
        <v>9</v>
      </c>
      <c r="B116" t="inlineStr">
        <is>
          <t>Hemp (waxed, yellow)</t>
        </is>
      </c>
      <c r="C116" t="inlineStr">
        <is>
          <t>1 spool</t>
        </is>
      </c>
      <c r="D116" t="inlineStr">
        <is>
          <t>For all joints; wax with beeswax</t>
        </is>
      </c>
      <c r="E116" t="inlineStr">
        <is>
          <t>Any bagpipe supplier</t>
        </is>
      </c>
      <c r="F116" t="inlineStr">
        <is>
          <t>$5-10</t>
        </is>
      </c>
    </row>
    <row r="117">
      <c r="A117" t="n">
        <v>10</v>
      </c>
      <c r="B117" t="inlineStr">
        <is>
          <t>Tapered reamer (13" chanter)</t>
        </is>
      </c>
      <c r="C117" t="n">
        <v>1</v>
      </c>
      <c r="D117" t="inlineStr">
        <is>
          <t>Single-flute: 0.13" to 0.87" taper</t>
        </is>
      </c>
      <c r="E117" t="inlineStr">
        <is>
          <t>Custom ground, or Clarkson taper reamer + adapt</t>
        </is>
      </c>
      <c r="F117" t="inlineStr">
        <is>
          <t>$50-150</t>
        </is>
      </c>
    </row>
    <row r="118">
      <c r="A118" t="n">
        <v>11</v>
      </c>
      <c r="B118" t="inlineStr">
        <is>
          <t>Cord, tassels, cover, bag cover</t>
        </is>
      </c>
      <c r="C118" t="n">
        <v>1</v>
      </c>
      <c r="D118" t="inlineStr">
        <is>
          <t>Tartan bag cover + silk cords + drone ribbons</t>
        </is>
      </c>
      <c r="E118" t="inlineStr">
        <is>
          <t>Henderson's, NPC shop</t>
        </is>
      </c>
      <c r="F118" t="inlineStr">
        <is>
          <t>$50-100</t>
        </is>
      </c>
    </row>
    <row r="119">
      <c r="B119" s="472" t="inlineStr">
        <is>
          <t>ESTIMATED TOTAL (full set from scratch)</t>
        </is>
      </c>
      <c r="F119" s="472" t="inlineStr">
        <is>
          <t>$555-1,170</t>
        </is>
      </c>
    </row>
    <row r="121" ht="15" customHeight="1" s="817">
      <c r="A121" s="751" t="inlineStr">
        <is>
          <t>BUILD METHOD</t>
        </is>
      </c>
      <c r="B121" s="752" t="n"/>
      <c r="C121" s="752" t="n"/>
      <c r="D121" s="752" t="n"/>
      <c r="E121" s="752" t="n"/>
      <c r="F121" s="752" t="n"/>
    </row>
    <row r="122">
      <c r="A122" t="inlineStr">
        <is>
          <t>Phase 1: CHANTER (most critical; start here)</t>
        </is>
      </c>
      <c r="B122" s="472" t="n"/>
    </row>
    <row r="123">
      <c r="A123" t="inlineStr">
        <is>
          <t>1. Turn exterior profile on lathe from Blackwood blank (2x2x16")</t>
        </is>
      </c>
    </row>
    <row r="124">
      <c r="A124" t="inlineStr">
        <is>
          <t>2. Step-drill the conical bore with increasing twist drills (1/8" up to 13/16")</t>
        </is>
      </c>
    </row>
    <row r="125">
      <c r="A125" t="inlineStr">
        <is>
          <t>3. Ream bore with tapered reamer to final cone (0.157" throat to 0.800" bell). CRITICAL: straight bore, no wander.</t>
        </is>
      </c>
    </row>
    <row r="126">
      <c r="A126" t="inlineStr">
        <is>
          <t>4. Drill 8 finger holes per scale table above. Start undersized, enlarge to tune.</t>
        </is>
      </c>
    </row>
    <row r="127">
      <c r="A127" t="inlineStr">
        <is>
          <t>5. Turn reed seat tenon at top. Fit with test reed; tune all notes with tape.</t>
        </is>
      </c>
    </row>
    <row r="128">
      <c r="A128" t="inlineStr">
        <is>
          <t>Phase 2: DRONES (tenor first, then bass)</t>
        </is>
      </c>
    </row>
    <row r="129">
      <c r="A129" t="inlineStr">
        <is>
          <t>6. Turn 2 tenor bottoms + 2 tenor tops from 2x2x10" blanks each.</t>
        </is>
      </c>
    </row>
    <row r="130">
      <c r="A130" t="inlineStr">
        <is>
          <t>7. Bore cylindrical: bottom 11/32", top 9/16" with tuning chamber 5/8" x 3" deep.</t>
        </is>
      </c>
    </row>
    <row r="131">
      <c r="A131" t="inlineStr">
        <is>
          <t>8. Turn bass bottom, middle, and top. Bore: 3/8", 7/16", 5/8" respectively.</t>
        </is>
      </c>
    </row>
    <row r="132">
      <c r="A132" t="inlineStr">
        <is>
          <t>9. Turn tuning slides (tenon/socket joints between sections). Fit with hemp for airtight seal.</t>
        </is>
      </c>
    </row>
    <row r="133">
      <c r="A133" t="inlineStr">
        <is>
          <t>10. Turn bell caps with sound holes matching tuning chamber bore.</t>
        </is>
      </c>
    </row>
    <row r="134">
      <c r="A134" t="inlineStr">
        <is>
          <t>Phase 3: STOCKS &amp; BLOWPIPE</t>
        </is>
      </c>
    </row>
    <row r="135">
      <c r="A135" t="inlineStr">
        <is>
          <t>11. Turn 5 stocks (chanter, blowpipe, 3 drone) with tie-in grooves for bag attachment.</t>
        </is>
      </c>
    </row>
    <row r="136">
      <c r="A136" t="inlineStr">
        <is>
          <t>12. Turn blowpipe with straight 1/2" bore; install one-way valve (leather flap or check ball).</t>
        </is>
      </c>
    </row>
    <row r="137">
      <c r="A137" t="inlineStr">
        <is>
          <t>Phase 4: MOUNTS &amp; FINISH</t>
        </is>
      </c>
    </row>
    <row r="138">
      <c r="A138" t="inlineStr">
        <is>
          <t>13. Turn imitation ivory (Delrin) projecting mounts, ferrules, and caps for all sections.</t>
        </is>
      </c>
    </row>
    <row r="139">
      <c r="A139" t="inlineStr">
        <is>
          <t>14. Finish all wood with multiple coats of shellac; polish. Metal combing rings optional.</t>
        </is>
      </c>
    </row>
    <row r="140">
      <c r="A140" t="inlineStr">
        <is>
          <t>Phase 5: ASSEMBLY</t>
        </is>
      </c>
    </row>
    <row r="141">
      <c r="A141" t="inlineStr">
        <is>
          <t>15. Tie stocks into bag using waxed hemp + zip ties (synthetic bag) or waxed thread (skin bag).</t>
        </is>
      </c>
    </row>
    <row r="142">
      <c r="A142" t="inlineStr">
        <is>
          <t>16. Insert reeds: chanter reed into chanter stock, drone reeds into drone stocks. Hemp for airtight seat.</t>
        </is>
      </c>
    </row>
    <row r="143">
      <c r="A143" t="inlineStr">
        <is>
          <t>17. Assemble all sections with hemp wrapping on tenons. Season bag + test for leaks.</t>
        </is>
      </c>
    </row>
    <row r="144">
      <c r="A144" t="inlineStr">
        <is>
          <t>18. Tune: Start with drones (tenors first, then bass) to match Low A. Fine-tune chanter with tape.</t>
        </is>
      </c>
    </row>
    <row r="146" ht="15" customHeight="1" s="817">
      <c r="A146" s="783" t="inlineStr">
        <is>
          <t>DESIGN NOTES</t>
        </is>
      </c>
      <c r="B146" s="784" t="n"/>
      <c r="C146" s="784" t="n"/>
      <c r="D146" s="784" t="n"/>
      <c r="E146" s="784" t="n"/>
      <c r="F146" s="784" t="n"/>
    </row>
    <row r="147">
      <c r="A147" t="inlineStr">
        <is>
          <t>1. THE CHANTER BORE IS EVERYTHING. A conical bore that wanders even 0.01" off-center will produce a chanter that cannot be tuned.</t>
        </is>
      </c>
    </row>
    <row r="148">
      <c r="A148" t="inlineStr">
        <is>
          <t>2. START WITH A PRACTICE CHANTER. Same bore geometry at ~70% scale, no bag needed. This validates your reaming and hole drilling before committing to the full set.</t>
        </is>
      </c>
    </row>
    <row r="149">
      <c r="A149" t="inlineStr">
        <is>
          <t>3. CNC ADVANTAGE: Your ShopBot can CNC the exterior profiles precisely. Bore reaming must still be done on the lathe with a hand-guided tapered reamer.</t>
        </is>
      </c>
    </row>
    <row r="150">
      <c r="A150" t="inlineStr">
        <is>
          <t>4. DELRIN/POLYPENCO ALTERNATIVE: Much easier to machine than Blackwood, waterproof, dimensionally stable. Many professional pipe bands use Polypenco chanters.</t>
        </is>
      </c>
    </row>
    <row r="151">
      <c r="A151" t="inlineStr">
        <is>
          <t>5. JUST INTONATION: The GHB does NOT use equal temperament. The D and G are tuned to the 4th and harmonic 7th of A, which are noticeably different from piano tuning.</t>
        </is>
      </c>
    </row>
    <row r="152">
      <c r="A152" t="inlineStr">
        <is>
          <t>6. DRONE HARMONICS: The stopped-pipe drone produces predominantly odd harmonics (1st, 3rd, 5th). These must align with the chanter's open-pipe harmonics for the pipes to sound 'right'.</t>
        </is>
      </c>
    </row>
    <row r="153">
      <c r="A153" t="inlineStr">
        <is>
          <t>7. BAG PRESSURE: 18-25" water column (~0.6-0.9 psi). Higher pressure = sharper pitch. Consistent arm pressure is what makes a good piper.</t>
        </is>
      </c>
    </row>
    <row r="154">
      <c r="A154" t="inlineStr">
        <is>
          <t>8. REED SUPPLY: Buy commercial reeds for your first set. Chanter reed making is a lifelong apprenticeship. Drone reeds (synthetic) are plug-and-play.</t>
        </is>
      </c>
    </row>
    <row r="155">
      <c r="A155" t="inlineStr">
        <is>
          <t>9. COST VS. BUY: A student GHB set costs $700-1,500. A professional set costs $2,000-5,000+. Building from scratch at $555-1,170 is competitive with student sets but with custom quality.</t>
        </is>
      </c>
    </row>
    <row r="156">
      <c r="A156" t="inlineStr">
        <is>
          <t>10. YOUR MINNEAPOLIS BACKGROUND: You already know the fingering, the embellishments, and the sound you're chasing. That's 90% of the battle. The woodworking is the easy part for you.</t>
        </is>
      </c>
    </row>
    <row r="157">
      <c r="A157" t="inlineStr">
        <is>
          <t>11. CROSS-REFERENCE: Chanter uses open-pipe acoustics like your Irish Flute and NAF sheets. Drones use stopped-pipe like your Didgeridoo and Duduk sheets.</t>
        </is>
      </c>
    </row>
    <row r="158">
      <c r="A158" t="inlineStr">
        <is>
          <t>12. LASER ETCHING: The flat sides of drone mounts and the chanter sole are perfect for your Epilog laser. Clan crest, Celtic knotwork, or personalized engraving.</t>
        </is>
      </c>
    </row>
    <row r="159">
      <c r="A159" t="inlineStr">
        <is>
          <t>13. ADVANCED: Once you have a working GHB, consider Scottish Smallpipes (bellows-blown, quieter, A440 compatible) or Border Pipes (louder, conical bore, session-friendly).</t>
        </is>
      </c>
    </row>
    <row r="162" ht="18" customHeight="1" s="817">
      <c r="A162" s="802" t="inlineStr">
        <is>
          <t>WOLFRAM CLOUD NOTEBOOK SPEC — GREAT HIGHLAND BAGPIPE (GHB)</t>
        </is>
      </c>
    </row>
    <row r="163">
      <c r="A163" s="734" t="inlineStr">
        <is>
          <t>Chanter (open conical) + 2 tenor + 1 bass drone (closed cylindrical), reservoir-fed reeds, just-intonation Mixolydian.</t>
        </is>
      </c>
    </row>
    <row r="165">
      <c r="A165" s="609" t="inlineStr">
        <is>
          <t>§1 — HISTORY, ETYMOLOGY &amp; ORIGIN</t>
        </is>
      </c>
    </row>
    <row r="166">
      <c r="A166" t="inlineStr">
        <is>
          <t>Origin: bagpipes are an ancient pan-Eurasian family (~3000 yrs); Great Highland Bagpipe specifically codified in 16th–18th c. Scotland (MacCrimmon piping dynasty, Skye). Suppressed after Culloden (1746) but never extinct.</t>
        </is>
      </c>
    </row>
    <row r="167">
      <c r="A167" t="inlineStr">
        <is>
          <t>Name: 'pipe' Old English; 'bag' literal. Gaelic: pìob mhòr ('great pipe'). National instrument of Scotland; military tradition (regimental pipers) keeps the design rigorously standardized.</t>
        </is>
      </c>
    </row>
    <row r="168">
      <c r="A168" t="inlineStr">
        <is>
          <t>Cousins: uilleann pipes (Ireland, bellows-blown), border/Northumbrian pipes (smallpipes), gaita (Spain/Portugal), zampogna (Italy), tulum (Turkey), cimpoi (Romania), volynka (Russia/Ukraine).</t>
        </is>
      </c>
    </row>
    <row r="169">
      <c r="A169" t="inlineStr">
        <is>
          <t>Wolfram items: GeoGraphics highlighting Scotland + diffusion across UK + Western Europe; TimelinePlot[{-3000, 1500, 1746, 1854, present}→{ancient pipes, MacCrimmons, Culloden suppression, regimental codification, modern}]; Entity["MusicalInstrument","Bagpipes"].</t>
        </is>
      </c>
    </row>
    <row r="171">
      <c r="A171" s="609" t="inlineStr">
        <is>
          <t>§2 — PHYSICS &amp; ACOUSTICS — CHANTER</t>
        </is>
      </c>
    </row>
    <row r="172">
      <c r="A172" t="inlineStr">
        <is>
          <t>Chanter: conical bore, 8 holes, double reed. Conical → ~complete harmonic series → brighter/bigger sound than duduk's cylindrical.</t>
        </is>
      </c>
    </row>
    <row r="173">
      <c r="A173" t="inlineStr">
        <is>
          <t>Conical pipe: f = c/(2 L_eff) — behaves like an open pipe in pitch despite being closed at the reed (cone math: f1 = c/(2L) regardless of closed end).</t>
        </is>
      </c>
    </row>
    <row r="174">
      <c r="A174" t="inlineStr">
        <is>
          <t>Tuning: 9-note Mixolydian-ish scale, traditionally just-intonation (5/4, 3/2, 9/8 ratios) which is what gives GHB its distinctive sharp 4th and flat 7th vs equal temperament.</t>
        </is>
      </c>
    </row>
    <row r="175">
      <c r="A175" t="inlineStr">
        <is>
          <t>Wolfram functions: NDSolve Webster horn for conical bore; Around[ ] for hole-position tolerances; Periodogram for partial analysis.</t>
        </is>
      </c>
    </row>
    <row r="177">
      <c r="A177" s="609" t="inlineStr">
        <is>
          <t>§3 — PHYSICS &amp; ACOUSTICS — DRONES</t>
        </is>
      </c>
    </row>
    <row r="178">
      <c r="A178" t="inlineStr">
        <is>
          <t>2 tenor drones: cylindrical bore, closed at reed, single reed (cane or synthetic). f = c/(4 L_eff). Tuned to A3 (an octave below chanter A4 = 480 Hz, NOT 440!).</t>
        </is>
      </c>
    </row>
    <row r="179">
      <c r="A179" t="inlineStr">
        <is>
          <t>1 bass drone: same but tuned to A2 (two octaves below chanter A4). Three sliding sections allow gross + fine tuning.</t>
        </is>
      </c>
    </row>
    <row r="180">
      <c r="A180" t="inlineStr">
        <is>
          <t>Reservoir bag: pressure regulator. Player squeezes arm to maintain ~30 inches of water column. Reeds are pressure-controlled valves; stable oscillation only above threshold.</t>
        </is>
      </c>
    </row>
    <row r="181">
      <c r="A181" t="inlineStr">
        <is>
          <t>GHB pitch reference is A4 = 480 Hz (sharp of concert), not 440. Modern bands sometimes go up to A4 = 484 Hz.</t>
        </is>
      </c>
    </row>
    <row r="183">
      <c r="A183" s="609" t="inlineStr">
        <is>
          <t>§4 — GEOMETRY &amp; MATERIALS</t>
        </is>
      </c>
    </row>
    <row r="184">
      <c r="A184" t="inlineStr">
        <is>
          <t>Chanter: African blackwood (mpingo) traditional; cocobolo, ABS modern. Bore length ~36 cm, conical taper.</t>
        </is>
      </c>
    </row>
    <row r="185">
      <c r="A185" t="inlineStr">
        <is>
          <t>Drones: blackwood with combed/ringed turning; ferrules of nickel silver or imitation ivory. 3 stocks (sockets) for drones + 1 for chanter + 1 for blowpipe = 5 stocks total.</t>
        </is>
      </c>
    </row>
    <row r="186">
      <c r="A186" t="inlineStr">
        <is>
          <t>Reeds: chanter = double reed (cane); drones = single reed (cane or synthetic Ezee/Kinnaird). Reed life: months for chanter, years for synthetic drones.</t>
        </is>
      </c>
    </row>
    <row r="187">
      <c r="A187" t="inlineStr">
        <is>
          <t>Bag: hide (sheepskin, cowhide) or synthetic (Gore-Tex, Bannatyne). Treated with seasoning to maintain airtightness.</t>
        </is>
      </c>
    </row>
    <row r="189">
      <c r="A189" s="609" t="inlineStr">
        <is>
          <t>§5 — BOM, MAP &amp; ANIMATIONS</t>
        </is>
      </c>
    </row>
    <row r="190">
      <c r="A190" t="inlineStr">
        <is>
          <t>SemanticImport["Flutes-AI.xlsx","Great Highland Bagpipe"]; sub-assemblies: chanter, tenor drones, bass drone, blowpipe, bag, stocks. Total cost roll-up.</t>
        </is>
      </c>
    </row>
    <row r="191">
      <c r="A191" t="inlineStr">
        <is>
          <t>Pressure-flow animation: Animate bag pressure response to player squeeze + blow-in; show steady-state regulation around the reed threshold.</t>
        </is>
      </c>
    </row>
    <row r="192">
      <c r="A192" t="inlineStr">
        <is>
          <t>Just-intonation pitch chart: visualize the 9 chanter notes on a frequency-ratio number line vs equal temperament; quantify cents-deviation per note.</t>
        </is>
      </c>
    </row>
    <row r="194">
      <c r="A194" s="609" t="inlineStr">
        <is>
          <t>§6 — EXECUTABLE CELLS</t>
        </is>
      </c>
    </row>
    <row r="195">
      <c r="A195" t="inlineStr">
        <is>
          <t>fChanter[L_,n_]:= n c/(2 L)  (* conical, n=1,2,3 *)</t>
        </is>
      </c>
    </row>
    <row r="196">
      <c r="A196" t="inlineStr">
        <is>
          <t>fDrone[L_,n_]:= (2n-1) c/(4 L)  (* cylindrical closed-pipe, odd harmonics *)</t>
        </is>
      </c>
    </row>
    <row r="197">
      <c r="A197" t="inlineStr">
        <is>
          <t>GHBjust := {1,9/8,5/4,4/3,3/2,5/3,9/5,2}  (* approximate JI ratios — exact values per piping tradition *)</t>
        </is>
      </c>
    </row>
    <row r="198">
      <c r="A198" t="inlineStr">
        <is>
          <t>centsFromJI[ratio_]:= 1200 Log2[ratio]</t>
        </is>
      </c>
    </row>
    <row r="200">
      <c r="A200" s="609" t="inlineStr">
        <is>
          <t>§7 — DEPLOYMENT</t>
        </is>
      </c>
    </row>
    <row r="201">
      <c r="A201" t="inlineStr">
        <is>
          <t>CloudDeploy chanter hole-position calculator (input target A4 reference + JI tuning preference); APIFunction for drone tuning slot positions.</t>
        </is>
      </c>
    </row>
    <row r="202">
      <c r="A202" t="inlineStr">
        <is>
          <t>Wolfram functions: CloudDeploy, APIFunction, FormFunction, AudioCapture, Periodogram, Export[ ,"CDF"|"PDF"].</t>
        </is>
      </c>
    </row>
    <row r="205" ht="18" customHeight="1" s="817">
      <c r="A205" s="807" t="inlineStr">
        <is>
          <t>WOLFRAM EXPLORATIONS — GHB</t>
        </is>
      </c>
    </row>
    <row r="206">
      <c r="A206" s="734" t="inlineStr">
        <is>
          <t>Curated from the wolfram-notebooks-roadmap brainstorm — pick a row, file an issue, build the notebook.</t>
        </is>
      </c>
    </row>
    <row r="208">
      <c r="A208" s="808" t="inlineStr">
        <is>
          <t>Roadmap-inspired notebook ideas tailored to this sheet:</t>
        </is>
      </c>
    </row>
    <row r="209">
      <c r="A209" t="inlineStr">
        <is>
          <t xml:space="preserve">  • Drone + Chanter Interaction Synth — Bass A2 + tenor A3 + chanter melody in just intonation; show beating against ET; perceptual demo of why JI sounds 'right'.</t>
        </is>
      </c>
    </row>
    <row r="210">
      <c r="A210" t="inlineStr">
        <is>
          <t xml:space="preserve">  • Reed-Pressure Stability (NDSolve) — Bag pressure ↔ reed-aperture coupled ODE; find stable-oscillation pressure window per reed.</t>
        </is>
      </c>
    </row>
    <row r="211">
      <c r="A211" t="inlineStr">
        <is>
          <t xml:space="preserve">  • Just Intonation vs ET Calculator — Manipulate slider through cents offsets; audible beating between Pythagorean fifths and ET fifths on chanter notes.</t>
        </is>
      </c>
    </row>
    <row r="212">
      <c r="A212" t="inlineStr">
        <is>
          <t xml:space="preserve">  • Conical Bore Hole-Position Solver — Transfer-matrix method on chanter conical bore; predict tone-hole positions from target JI scale.</t>
        </is>
      </c>
    </row>
    <row r="213">
      <c r="A213" t="inlineStr">
        <is>
          <t xml:space="preserve">  • Pibroch Phrase Generator — Anthropic API → traditional ceòl mòr (great music) variation phrases for chanter practice.</t>
        </is>
      </c>
    </row>
    <row r="214">
      <c r="A214" t="inlineStr">
        <is>
          <t xml:space="preserve">  • Cultural Atlas: European Bagpipe Diversity — GeoGraphics map of pipe variants (uilleann, gaita, zampogna, tulum, cimpoi, volynka); audio samples per region.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2026-05-02T18:58:24Z</dcterms:modified>
  <cp:lastModifiedBy>Tony Koop</cp:lastModifiedBy>
</cp:coreProperties>
</file>