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57840" windowHeight="31920" tabRatio="600" firstSheet="41" autoFilterDateGrouping="1"/>
  </bookViews>
  <sheets>
    <sheet xmlns:r="http://schemas.openxmlformats.org/officeDocument/2006/relationships" name="Handpan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22">
    <numFmt numFmtId="164" formatCode="0.0"/>
    <numFmt numFmtId="165" formatCode="0.000"/>
    <numFmt numFmtId="166" formatCode="#,##0.000"/>
    <numFmt numFmtId="167" formatCode="0.0000"/>
    <numFmt numFmtId="168" formatCode="&quot;$&quot;#,##0.00"/>
    <numFmt numFmtId="169" formatCode="m/d"/>
    <numFmt numFmtId="170" formatCode="m/d/yy"/>
    <numFmt numFmtId="171" formatCode="#\ ##/##"/>
    <numFmt numFmtId="172" formatCode="#\ ###/###"/>
    <numFmt numFmtId="173" formatCode="0.000000"/>
    <numFmt numFmtId="174" formatCode="\+0.000;\-0.000;0.000"/>
    <numFmt numFmtId="175" formatCode="\+0.0%;\-0.0%;0.0%"/>
    <numFmt numFmtId="176" formatCode="\+0.0;\-0.0;&quot;0.0&quot;"/>
    <numFmt numFmtId="177" formatCode="\+0.00;\-0.00;&quot;0.00&quot;"/>
    <numFmt numFmtId="178" formatCode="0.00000"/>
    <numFmt numFmtId="179" formatCode="0.0%"/>
    <numFmt numFmtId="180" formatCode="#,##0.0"/>
    <numFmt numFmtId="181" formatCode="0.0&quot;%&quot;"/>
    <numFmt numFmtId="182" formatCode="0.0&quot;°&quot;"/>
    <numFmt numFmtId="183" formatCode="0.00&quot;°&quot;"/>
    <numFmt numFmtId="184" formatCode="0.000&quot;&quot;"/>
    <numFmt numFmtId="185" formatCode="0.0&quot;&quot;"/>
  </numFmts>
  <fonts count="90">
    <font>
      <name val="Arial"/>
      <color rgb="FF000000"/>
      <sz val="10"/>
    </font>
    <font>
      <name val="Arial"/>
      <b val="1"/>
      <sz val="10"/>
    </font>
    <font>
      <name val="Arial"/>
      <sz val="10"/>
    </font>
    <font>
      <name val="Arial"/>
      <sz val="10"/>
    </font>
    <font>
      <name val="Arial"/>
      <sz val="10"/>
    </font>
    <font>
      <name val="Arial"/>
      <color rgb="FF1155CC"/>
      <sz val="10"/>
      <u val="single"/>
    </font>
    <font>
      <name val="Arial"/>
      <color rgb="FF0000FF"/>
      <sz val="10"/>
      <u val="single"/>
    </font>
    <font>
      <name val="Arial"/>
      <b val="1"/>
      <sz val="10"/>
    </font>
    <font>
      <name val="Inconsolata"/>
      <sz val="10"/>
    </font>
    <font>
      <name val="Arial"/>
      <b val="1"/>
      <color rgb="FFFFFFFF"/>
      <sz val="10"/>
    </font>
    <font>
      <name val="Arial"/>
      <color rgb="FFFFFFFF"/>
      <sz val="10"/>
    </font>
    <font>
      <name val="Arial"/>
      <b val="1"/>
      <color rgb="FF000000"/>
      <sz val="10"/>
    </font>
    <font>
      <name val="Arial"/>
      <b val="1"/>
      <color rgb="FF000000"/>
      <sz val="14"/>
    </font>
    <font>
      <name val="Arial"/>
      <color rgb="FFC0C0C0"/>
      <sz val="10"/>
    </font>
    <font>
      <name val="Arial"/>
      <i val="1"/>
      <color rgb="FFC0C0C0"/>
      <sz val="10"/>
    </font>
    <font>
      <name val="Arial"/>
      <color rgb="FF969696"/>
      <sz val="10"/>
    </font>
    <font>
      <name val="Arial"/>
      <b val="1"/>
      <color rgb="FF969696"/>
      <sz val="10"/>
    </font>
    <font>
      <name val="Arial"/>
      <b val="1"/>
      <color rgb="FF993366"/>
      <sz val="10"/>
    </font>
    <font>
      <name val="Arial"/>
      <color rgb="FF993366"/>
      <sz val="10"/>
    </font>
    <font>
      <name val="Arial"/>
      <color rgb="FF000000"/>
      <sz val="10"/>
    </font>
    <font>
      <name val="Arial"/>
      <color rgb="FF0000FF"/>
      <sz val="10"/>
    </font>
    <font>
      <name val="Arial"/>
      <b val="1"/>
      <color rgb="FF0000FF"/>
      <sz val="10"/>
    </font>
    <font>
      <name val="Arial"/>
      <color rgb="FF666666"/>
      <sz val="10"/>
    </font>
    <font>
      <name val="Arial"/>
      <i val="1"/>
      <color rgb="FF666666"/>
      <sz val="10"/>
    </font>
    <font>
      <name val="Arial"/>
      <b val="1"/>
      <color rgb="FFFFFFFF"/>
      <sz val="12"/>
    </font>
    <font>
      <name val="Arial"/>
      <b val="1"/>
      <color rgb="FF000000"/>
      <sz val="11"/>
    </font>
    <font>
      <name val="Arial"/>
      <i val="1"/>
      <color rgb="FF666666"/>
      <sz val="9"/>
    </font>
    <font>
      <name val="Arial"/>
      <color rgb="FF006400"/>
      <sz val="10"/>
    </font>
    <font>
      <name val="Arial"/>
      <b val="1"/>
      <color rgb="FF006400"/>
      <sz val="10"/>
    </font>
    <font>
      <name val="Arial"/>
      <color rgb="FFCC0000"/>
      <sz val="10"/>
    </font>
    <font>
      <name val="Arial"/>
      <color rgb="FF333333"/>
      <sz val="9"/>
    </font>
    <font>
      <name val="Arial"/>
      <b val="1"/>
      <color rgb="FF1F4E79"/>
      <sz val="14"/>
    </font>
    <font>
      <name val="Arial"/>
      <color rgb="FF1F4E79"/>
      <sz val="10"/>
    </font>
    <font>
      <name val="Arial"/>
      <b val="1"/>
      <color rgb="FF1F4E79"/>
      <sz val="12"/>
    </font>
    <font>
      <name val="Arial"/>
      <b val="1"/>
      <color rgb="FF1F4E79"/>
      <sz val="10"/>
    </font>
    <font>
      <name val="Arial"/>
      <b val="1"/>
      <color rgb="FF000000"/>
      <sz val="12"/>
    </font>
    <font>
      <name val="Arial"/>
      <b val="1"/>
      <i val="1"/>
      <color rgb="FF666666"/>
      <sz val="10"/>
    </font>
    <font>
      <name val="Arial"/>
      <color rgb="FF999999"/>
      <sz val="10"/>
    </font>
    <font>
      <name val="Arial"/>
      <i val="1"/>
      <color rgb="FF999999"/>
      <sz val="9"/>
    </font>
    <font>
      <name val="Arial"/>
      <color rgb="FF2E75B6"/>
      <sz val="10"/>
    </font>
    <font>
      <name val="Arial"/>
      <b val="1"/>
      <color rgb="FF2E75B6"/>
      <sz val="10"/>
    </font>
    <font>
      <name val="Arial"/>
      <color rgb="FF5B9BD5"/>
      <sz val="10"/>
    </font>
    <font>
      <name val="Arial"/>
      <b val="1"/>
      <color rgb="FF5B9BD5"/>
      <sz val="10"/>
    </font>
    <font>
      <name val="Arial"/>
      <color rgb="FF9DC3E6"/>
      <sz val="10"/>
    </font>
    <font>
      <name val="Arial"/>
      <b val="1"/>
      <color rgb="FF9DC3E6"/>
      <sz val="10"/>
    </font>
    <font>
      <name val="Arial"/>
      <b val="1"/>
      <i val="1"/>
      <color rgb="FF1F4E79"/>
      <sz val="9"/>
    </font>
    <font>
      <name val="Arial"/>
      <i val="1"/>
      <color rgb="FF000000"/>
      <sz val="10"/>
    </font>
    <font>
      <name val="Arial"/>
      <color rgb="FF000000"/>
      <sz val="9"/>
    </font>
    <font>
      <name val="Arial"/>
      <b val="1"/>
      <color rgb="FFCC4125"/>
      <sz val="10"/>
    </font>
    <font>
      <name val="Arial"/>
      <b val="1"/>
      <i val="1"/>
      <color rgb="FF999999"/>
      <sz val="9"/>
    </font>
    <font>
      <name val="Arial"/>
      <b val="1"/>
      <color rgb="FF990000"/>
      <sz val="10"/>
    </font>
    <font>
      <name val="Arial"/>
      <b val="1"/>
      <color rgb="FF000000"/>
      <sz val="9"/>
    </font>
    <font>
      <name val="Arial"/>
      <b val="1"/>
      <color rgb="FFCC0000"/>
      <sz val="10"/>
    </font>
    <font>
      <name val="Arial"/>
      <i val="1"/>
      <color rgb="FF999999"/>
      <sz val="10"/>
    </font>
    <font>
      <name val="Arial"/>
      <color rgb="FF0000CC"/>
      <sz val="10"/>
    </font>
    <font>
      <name val="Arial"/>
      <b val="1"/>
      <color rgb="FF0000CC"/>
      <sz val="10"/>
    </font>
    <font>
      <name val="Arial"/>
      <i val="1"/>
      <color rgb="FF0000FF"/>
      <sz val="9"/>
    </font>
    <font>
      <name val="Tahoma"/>
      <charset val="1"/>
      <color indexed="81"/>
      <sz val="9"/>
    </font>
    <font>
      <name val="Tahoma"/>
      <charset val="1"/>
      <b val="1"/>
      <color indexed="81"/>
      <sz val="9"/>
    </font>
    <font>
      <name val="Arial"/>
      <b val="1"/>
      <color rgb="FF999999"/>
      <sz val="9"/>
    </font>
    <font>
      <name val="Arial"/>
      <b val="1"/>
      <color rgb="FFCC0000"/>
      <sz val="9"/>
    </font>
    <font>
      <name val="Arial"/>
      <color rgb="FFCC0000"/>
      <sz val="9"/>
    </font>
    <font>
      <name val="Arial"/>
      <b val="1"/>
      <i val="1"/>
      <color rgb="FF666666"/>
      <sz val="9"/>
    </font>
    <font>
      <name val="Arial"/>
      <b val="1"/>
      <color rgb="FF000000"/>
      <sz val="16"/>
    </font>
    <font>
      <name val="Arial"/>
      <color rgb="FF555555"/>
      <sz val="10"/>
    </font>
    <font>
      <name val="Arial"/>
      <i val="1"/>
      <color rgb="FF555555"/>
      <sz val="10"/>
    </font>
    <font>
      <name val="Arial"/>
      <b val="1"/>
      <color rgb="FFFFFFFF"/>
      <sz val="11"/>
    </font>
    <font>
      <name val="Arial"/>
      <color rgb="FF008000"/>
      <sz val="10"/>
    </font>
    <font>
      <name val="Arial"/>
      <color rgb="FFFF0000"/>
      <sz val="10"/>
    </font>
    <font>
      <name val="Arial"/>
      <b val="1"/>
      <color rgb="FFFF0000"/>
      <sz val="10"/>
    </font>
    <font>
      <name val="Arial"/>
      <b val="1"/>
      <color rgb="FF555555"/>
      <sz val="10"/>
    </font>
    <font>
      <name val="Arial"/>
      <b val="1"/>
      <i val="1"/>
      <color rgb="FF555555"/>
      <sz val="10"/>
    </font>
    <font>
      <name val="Arial"/>
      <i val="1"/>
      <color rgb="FFFF0000"/>
      <sz val="10"/>
    </font>
    <font>
      <name val="Arial"/>
      <color rgb="FFFF8C00"/>
      <sz val="10"/>
    </font>
    <font>
      <name val="Arial"/>
      <i val="1"/>
      <color rgb="FF888888"/>
      <sz val="9"/>
    </font>
    <font>
      <name val="Arial"/>
      <b val="1"/>
      <color rgb="FF333333"/>
      <sz val="10"/>
    </font>
    <font>
      <name val="Arial"/>
      <b val="1"/>
      <color rgb="FF006600"/>
      <sz val="10"/>
    </font>
    <font>
      <name val="Arial"/>
      <b val="1"/>
      <i val="1"/>
      <color rgb="FFFFFFFF"/>
      <sz val="11"/>
    </font>
    <font>
      <name val="Arial"/>
      <i val="1"/>
      <color rgb="FF008000"/>
      <sz val="10"/>
    </font>
    <font>
      <name val="Arial"/>
      <b val="1"/>
      <i val="1"/>
      <color rgb="FF008000"/>
      <sz val="10"/>
    </font>
    <font>
      <name val="Arial"/>
      <i val="1"/>
      <color rgb="FF7030A0"/>
      <sz val="10"/>
    </font>
    <font>
      <name val="Arial"/>
      <i val="1"/>
      <color rgb="FF548235"/>
      <sz val="10"/>
    </font>
    <font>
      <name val="Consolas"/>
      <color rgb="FF000000"/>
      <sz val="9"/>
    </font>
    <font>
      <name val="Consolas"/>
      <i val="1"/>
      <color rgb="FF4472C4"/>
      <sz val="9"/>
    </font>
    <font>
      <name val="Consolas"/>
      <b val="1"/>
      <color rgb="FFFFFFFF"/>
      <sz val="11"/>
    </font>
    <font>
      <name val="Arial"/>
      <b val="1"/>
      <color rgb="FFFFFFFF"/>
      <sz val="14"/>
    </font>
    <font>
      <name val="Arial"/>
      <i val="1"/>
      <color rgb="FF5C2D91"/>
      <sz val="10"/>
    </font>
    <font>
      <name val="Arial"/>
      <b val="1"/>
      <i val="1"/>
      <color rgb="FF5C2D91"/>
      <sz val="10"/>
    </font>
    <font>
      <name val="Arial"/>
      <b val="1"/>
      <i val="1"/>
      <color rgb="FFFFFFFF"/>
      <sz val="14"/>
    </font>
    <font>
      <name val="Arial"/>
      <family val="2"/>
      <color rgb="FF000000"/>
      <sz val="12"/>
    </font>
  </fonts>
  <fills count="90">
    <fill>
      <patternFill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D5A6BD"/>
        <bgColor rgb="FFD5A6BD"/>
      </patternFill>
    </fill>
    <fill>
      <patternFill patternType="solid">
        <fgColor rgb="FF93C47D"/>
        <bgColor rgb="FF93C47D"/>
      </patternFill>
    </fill>
    <fill>
      <patternFill patternType="solid">
        <fgColor rgb="FFC0C0C0"/>
        <bgColor rgb="FFC0C0C0"/>
      </patternFill>
    </fill>
    <fill>
      <patternFill patternType="solid">
        <fgColor rgb="FFFFD966"/>
        <bgColor rgb="FFFFD966"/>
      </patternFill>
    </fill>
    <fill>
      <patternFill patternType="solid">
        <fgColor rgb="FFCC99FF"/>
        <bgColor rgb="FFCC99FF"/>
      </patternFill>
    </fill>
    <fill>
      <patternFill patternType="solid">
        <fgColor rgb="FFF6B26B"/>
        <bgColor rgb="FFF6B26B"/>
      </patternFill>
    </fill>
    <fill>
      <patternFill patternType="solid">
        <fgColor rgb="FFCCFFFF"/>
        <bgColor rgb="FFCC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6AA84F"/>
        <bgColor rgb="FF6AA84F"/>
      </patternFill>
    </fill>
    <fill>
      <patternFill patternType="solid">
        <fgColor rgb="FFFCF305"/>
        <bgColor rgb="FFFCF305"/>
      </patternFill>
    </fill>
    <fill>
      <patternFill patternType="solid">
        <fgColor rgb="FFC9DAF8"/>
        <bgColor rgb="FFC9DAF8"/>
      </patternFill>
    </fill>
    <fill>
      <patternFill patternType="solid">
        <fgColor rgb="FFC27BA0"/>
        <bgColor rgb="FFC27BA0"/>
      </patternFill>
    </fill>
    <fill>
      <patternFill patternType="solid">
        <fgColor rgb="FFA64D79"/>
        <bgColor rgb="FFA64D79"/>
      </patternFill>
    </fill>
    <fill>
      <patternFill patternType="solid">
        <fgColor rgb="FF38761D"/>
        <bgColor rgb="FF38761D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  <fill>
      <patternFill patternType="solid">
        <fgColor rgb="FFBF9000"/>
        <bgColor rgb="FFBF9000"/>
      </patternFill>
    </fill>
    <fill>
      <patternFill patternType="solid">
        <fgColor rgb="FFFFFF00"/>
        <bgColor rgb="FFFFFF00"/>
      </patternFill>
    </fill>
    <fill>
      <patternFill patternType="solid">
        <fgColor rgb="FF1FB714"/>
        <bgColor rgb="FF1FB714"/>
      </patternFill>
    </fill>
    <fill>
      <patternFill patternType="solid">
        <fgColor rgb="FFFF0000"/>
        <bgColor rgb="FFFF0000"/>
      </patternFill>
    </fill>
    <fill>
      <patternFill patternType="solid">
        <fgColor rgb="FFFF00FF"/>
        <bgColor rgb="FFFF00FF"/>
      </patternFill>
    </fill>
    <fill>
      <patternFill patternType="solid">
        <fgColor rgb="FF76A5AF"/>
        <bgColor rgb="FF76A5AF"/>
      </patternFill>
    </fill>
    <fill>
      <patternFill patternType="solid">
        <fgColor rgb="FF6D9EEB"/>
        <bgColor rgb="FF6D9EEB"/>
      </patternFill>
    </fill>
    <fill>
      <patternFill patternType="solid">
        <fgColor rgb="FFCC4125"/>
        <bgColor rgb="FFCC4125"/>
      </patternFill>
    </fill>
    <fill>
      <patternFill patternType="solid">
        <fgColor rgb="FFE06666"/>
        <bgColor rgb="FFE06666"/>
      </patternFill>
    </fill>
    <fill>
      <patternFill patternType="solid">
        <fgColor rgb="FFD9EAD3"/>
        <bgColor rgb="FFD9EAD3"/>
      </patternFill>
    </fill>
    <fill>
      <patternFill patternType="solid">
        <fgColor rgb="FFFFCC99"/>
        <bgColor rgb="FFFFCC99"/>
      </patternFill>
    </fill>
    <fill>
      <patternFill patternType="solid">
        <fgColor rgb="FF000090"/>
        <bgColor rgb="FF000090"/>
      </patternFill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DD0806"/>
        <bgColor rgb="FFDD0806"/>
      </patternFill>
    </fill>
    <fill>
      <patternFill patternType="solid">
        <fgColor rgb="FF4600A5"/>
        <bgColor rgb="FF4600A5"/>
      </patternFill>
    </fill>
    <fill>
      <patternFill patternType="solid">
        <fgColor rgb="FF99CCFF"/>
        <bgColor rgb="FF99CCFF"/>
      </patternFill>
    </fill>
    <fill>
      <patternFill patternType="solid">
        <fgColor rgb="FF00ABEA"/>
        <bgColor rgb="FF00ABEA"/>
      </patternFill>
    </fill>
    <fill>
      <patternFill patternType="solid">
        <fgColor rgb="FF0000D4"/>
        <bgColor rgb="FF0000D4"/>
      </patternFill>
    </fill>
    <fill>
      <patternFill patternType="solid">
        <fgColor rgb="FF4A86E8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3C78D8"/>
        <bgColor rgb="FF3C78D8"/>
      </patternFill>
    </fill>
    <fill>
      <patternFill patternType="solid">
        <fgColor rgb="FF1C458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4F0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D5A6BD"/>
        <bgColor indexed="64"/>
      </patternFill>
    </fill>
    <fill>
      <patternFill patternType="solid">
        <fgColor rgb="FFD9D2E9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E8D5E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5E8D4"/>
        <bgColor indexed="64"/>
      </patternFill>
    </fill>
    <fill>
      <patternFill patternType="solid">
        <fgColor rgb="FFE8F5E9"/>
        <bgColor indexed="64"/>
      </patternFill>
    </fill>
    <fill>
      <patternFill patternType="solid">
        <fgColor rgb="FFE3F2FD"/>
        <bgColor indexed="64"/>
      </patternFill>
    </fill>
    <fill>
      <patternFill patternType="solid">
        <fgColor rgb="FFE8D5E8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6B8AF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555555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D0F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rgb="FFE6D8C3"/>
        <bgColor indexed="64"/>
      </patternFill>
    </fill>
    <fill>
      <patternFill patternType="solid">
        <fgColor rgb="FF8B4513"/>
        <bgColor indexed="64"/>
      </patternFill>
    </fill>
    <fill>
      <patternFill patternType="solid">
        <fgColor rgb="FF2E75B6"/>
        <bgColor indexed="64"/>
      </patternFill>
    </fill>
    <fill>
      <patternFill patternType="solid">
        <fgColor rgb="FF1F3A5F"/>
        <bgColor indexed="64"/>
      </patternFill>
    </fill>
    <fill>
      <patternFill patternType="solid">
        <fgColor rgb="FF5C2D91"/>
        <bgColor indexed="64"/>
      </patternFill>
    </fill>
    <fill>
      <patternFill patternType="solid">
        <fgColor rgb="FFE5D6F2"/>
        <bgColor indexed="64"/>
      </patternFill>
    </fill>
  </fills>
  <borders count="6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/>
      <top style="thin">
        <color rgb="FFAAAAAA"/>
      </top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/>
      <top/>
      <bottom style="thin">
        <color rgb="FFAAAAAA"/>
      </bottom>
      <diagonal/>
    </border>
    <border>
      <left/>
      <right/>
      <top/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/>
      <top/>
      <bottom/>
      <diagonal/>
    </border>
    <border>
      <left/>
      <right/>
      <top/>
      <bottom/>
      <diagonal/>
    </border>
    <border>
      <left style="thin">
        <color rgb="FFAAAAAA"/>
      </left>
      <right style="thin">
        <color rgb="FFAAAAAA"/>
      </right>
      <top/>
      <bottom/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/>
      <top style="thin">
        <color rgb="FFAAAAAA"/>
      </top>
      <bottom style="thin">
        <color rgb="FFAAAAAA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 style="thin">
        <color rgb="FFAAAAAA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rgb="FFAAAAAA"/>
      </right>
      <top/>
      <bottom/>
      <diagonal/>
    </border>
  </borders>
  <cellStyleXfs count="2">
    <xf numFmtId="0" fontId="19" fillId="0" borderId="26"/>
    <xf numFmtId="0" fontId="19" fillId="0" borderId="26"/>
  </cellStyleXfs>
  <cellXfs count="850">
    <xf numFmtId="0" fontId="0" fillId="0" borderId="0" pivotButton="0" quotePrefix="0" xfId="0"/>
    <xf numFmtId="0" fontId="1" fillId="2" borderId="1" pivotButton="0" quotePrefix="0" xfId="0"/>
    <xf numFmtId="0" fontId="1" fillId="2" borderId="2" pivotButton="0" quotePrefix="0" xfId="0"/>
    <xf numFmtId="0" fontId="1" fillId="3" borderId="3" pivotButton="0" quotePrefix="0" xfId="0"/>
    <xf numFmtId="0" fontId="1" fillId="4" borderId="4" applyAlignment="1" pivotButton="0" quotePrefix="0" xfId="0">
      <alignment horizontal="left"/>
    </xf>
    <xf numFmtId="0" fontId="1" fillId="5" borderId="4" applyAlignment="1" pivotButton="0" quotePrefix="0" xfId="0">
      <alignment horizontal="left"/>
    </xf>
    <xf numFmtId="0" fontId="1" fillId="6" borderId="4" applyAlignment="1" pivotButton="0" quotePrefix="0" xfId="0">
      <alignment horizontal="left"/>
    </xf>
    <xf numFmtId="0" fontId="1" fillId="7" borderId="4" applyAlignment="1" pivotButton="0" quotePrefix="0" xfId="0">
      <alignment horizontal="left"/>
    </xf>
    <xf numFmtId="0" fontId="1" fillId="8" borderId="4" applyAlignment="1" pivotButton="0" quotePrefix="0" xfId="0">
      <alignment horizontal="left"/>
    </xf>
    <xf numFmtId="0" fontId="1" fillId="9" borderId="4" applyAlignment="1" pivotButton="0" quotePrefix="0" xfId="0">
      <alignment horizontal="left"/>
    </xf>
    <xf numFmtId="0" fontId="1" fillId="10" borderId="4" applyAlignment="1" pivotButton="0" quotePrefix="0" xfId="0">
      <alignment horizontal="left"/>
    </xf>
    <xf numFmtId="0" fontId="1" fillId="11" borderId="4" applyAlignment="1" pivotButton="0" quotePrefix="0" xfId="0">
      <alignment horizontal="left"/>
    </xf>
    <xf numFmtId="0" fontId="1" fillId="11" borderId="5" applyAlignment="1" pivotButton="0" quotePrefix="0" xfId="0">
      <alignment horizontal="left"/>
    </xf>
    <xf numFmtId="0" fontId="1" fillId="3" borderId="0" applyAlignment="1" pivotButton="0" quotePrefix="0" xfId="0">
      <alignment horizontal="left"/>
    </xf>
    <xf numFmtId="0" fontId="2" fillId="2" borderId="2" applyAlignment="1" pivotButton="0" quotePrefix="0" xfId="0">
      <alignment horizontal="center" wrapText="1"/>
    </xf>
    <xf numFmtId="0" fontId="2" fillId="3" borderId="6" pivotButton="0" quotePrefix="0" xfId="0"/>
    <xf numFmtId="0" fontId="3" fillId="3" borderId="0" applyAlignment="1" pivotButton="0" quotePrefix="0" xfId="0">
      <alignment horizontal="center" wrapText="1"/>
    </xf>
    <xf numFmtId="0" fontId="3" fillId="3" borderId="0" applyAlignment="1" pivotButton="0" quotePrefix="0" xfId="0">
      <alignment horizontal="left"/>
    </xf>
    <xf numFmtId="0" fontId="3" fillId="3" borderId="7" applyAlignment="1" pivotButton="0" quotePrefix="0" xfId="0">
      <alignment horizontal="left"/>
    </xf>
    <xf numFmtId="2" fontId="2" fillId="2" borderId="2" pivotButton="0" quotePrefix="0" xfId="0"/>
    <xf numFmtId="164" fontId="2" fillId="3" borderId="6" pivotButton="0" quotePrefix="0" xfId="0"/>
    <xf numFmtId="164" fontId="3" fillId="3" borderId="0" applyAlignment="1" pivotButton="0" quotePrefix="0" xfId="0">
      <alignment horizontal="left"/>
    </xf>
    <xf numFmtId="164" fontId="3" fillId="3" borderId="7" applyAlignment="1" pivotButton="0" quotePrefix="0" xfId="0">
      <alignment horizontal="left"/>
    </xf>
    <xf numFmtId="164" fontId="2" fillId="3" borderId="0" applyAlignment="1" pivotButton="0" quotePrefix="0" xfId="0">
      <alignment horizontal="left"/>
    </xf>
    <xf numFmtId="0" fontId="2" fillId="12" borderId="6" pivotButton="0" quotePrefix="0" xfId="0"/>
    <xf numFmtId="0" fontId="3" fillId="12" borderId="0" applyAlignment="1" pivotButton="0" quotePrefix="0" xfId="0">
      <alignment horizontal="left"/>
    </xf>
    <xf numFmtId="0" fontId="3" fillId="12" borderId="7" applyAlignment="1" pivotButton="0" quotePrefix="0" xfId="0">
      <alignment horizontal="left"/>
    </xf>
    <xf numFmtId="164" fontId="2" fillId="12" borderId="6" pivotButton="0" quotePrefix="0" xfId="0"/>
    <xf numFmtId="164" fontId="3" fillId="12" borderId="0" applyAlignment="1" pivotButton="0" quotePrefix="0" xfId="0">
      <alignment horizontal="left"/>
    </xf>
    <xf numFmtId="164" fontId="3" fillId="12" borderId="7" applyAlignment="1" pivotButton="0" quotePrefix="0" xfId="0">
      <alignment horizontal="left"/>
    </xf>
    <xf numFmtId="0" fontId="2" fillId="13" borderId="6" pivotButton="0" quotePrefix="0" xfId="0"/>
    <xf numFmtId="0" fontId="3" fillId="13" borderId="0" applyAlignment="1" pivotButton="0" quotePrefix="0" xfId="0">
      <alignment horizontal="left"/>
    </xf>
    <xf numFmtId="0" fontId="3" fillId="13" borderId="7" applyAlignment="1" pivotButton="0" quotePrefix="0" xfId="0">
      <alignment horizontal="left"/>
    </xf>
    <xf numFmtId="164" fontId="2" fillId="13" borderId="6" pivotButton="0" quotePrefix="0" xfId="0"/>
    <xf numFmtId="164" fontId="3" fillId="13" borderId="0" applyAlignment="1" pivotButton="0" quotePrefix="0" xfId="0">
      <alignment horizontal="left"/>
    </xf>
    <xf numFmtId="164" fontId="3" fillId="13" borderId="7" applyAlignment="1" pivotButton="0" quotePrefix="0" xfId="0">
      <alignment horizontal="left"/>
    </xf>
    <xf numFmtId="0" fontId="2" fillId="14" borderId="6" pivotButton="0" quotePrefix="0" xfId="0"/>
    <xf numFmtId="0" fontId="3" fillId="14" borderId="0" applyAlignment="1" pivotButton="0" quotePrefix="0" xfId="0">
      <alignment horizontal="left"/>
    </xf>
    <xf numFmtId="0" fontId="3" fillId="14" borderId="7" applyAlignment="1" pivotButton="0" quotePrefix="0" xfId="0">
      <alignment horizontal="left"/>
    </xf>
    <xf numFmtId="164" fontId="2" fillId="14" borderId="6" pivotButton="0" quotePrefix="0" xfId="0"/>
    <xf numFmtId="164" fontId="3" fillId="14" borderId="0" applyAlignment="1" pivotButton="0" quotePrefix="0" xfId="0">
      <alignment horizontal="left"/>
    </xf>
    <xf numFmtId="164" fontId="3" fillId="14" borderId="7" applyAlignment="1" pivotButton="0" quotePrefix="0" xfId="0">
      <alignment horizontal="left"/>
    </xf>
    <xf numFmtId="0" fontId="2" fillId="15" borderId="6" pivotButton="0" quotePrefix="0" xfId="0"/>
    <xf numFmtId="0" fontId="3" fillId="15" borderId="0" applyAlignment="1" pivotButton="0" quotePrefix="0" xfId="0">
      <alignment horizontal="left"/>
    </xf>
    <xf numFmtId="0" fontId="3" fillId="15" borderId="7" applyAlignment="1" pivotButton="0" quotePrefix="0" xfId="0">
      <alignment horizontal="left"/>
    </xf>
    <xf numFmtId="164" fontId="3" fillId="15" borderId="0" applyAlignment="1" pivotButton="0" quotePrefix="0" xfId="0">
      <alignment horizontal="left"/>
    </xf>
    <xf numFmtId="164" fontId="3" fillId="15" borderId="7" applyAlignment="1" pivotButton="0" quotePrefix="0" xfId="0">
      <alignment horizontal="left"/>
    </xf>
    <xf numFmtId="0" fontId="2" fillId="16" borderId="6" pivotButton="0" quotePrefix="0" xfId="0"/>
    <xf numFmtId="0" fontId="3" fillId="16" borderId="0" applyAlignment="1" pivotButton="0" quotePrefix="0" xfId="0">
      <alignment horizontal="left"/>
    </xf>
    <xf numFmtId="0" fontId="3" fillId="16" borderId="7" applyAlignment="1" pivotButton="0" quotePrefix="0" xfId="0">
      <alignment horizontal="left"/>
    </xf>
    <xf numFmtId="164" fontId="2" fillId="16" borderId="6" pivotButton="0" quotePrefix="0" xfId="0"/>
    <xf numFmtId="164" fontId="3" fillId="16" borderId="0" applyAlignment="1" pivotButton="0" quotePrefix="0" xfId="0">
      <alignment horizontal="left"/>
    </xf>
    <xf numFmtId="164" fontId="3" fillId="16" borderId="7" applyAlignment="1" pivotButton="0" quotePrefix="0" xfId="0">
      <alignment horizontal="left"/>
    </xf>
    <xf numFmtId="0" fontId="2" fillId="17" borderId="6" pivotButton="0" quotePrefix="0" xfId="0"/>
    <xf numFmtId="0" fontId="3" fillId="17" borderId="0" applyAlignment="1" pivotButton="0" quotePrefix="0" xfId="0">
      <alignment horizontal="left"/>
    </xf>
    <xf numFmtId="0" fontId="3" fillId="17" borderId="7" applyAlignment="1" pivotButton="0" quotePrefix="0" xfId="0">
      <alignment horizontal="left"/>
    </xf>
    <xf numFmtId="0" fontId="2" fillId="2" borderId="2" pivotButton="0" quotePrefix="0" xfId="0"/>
    <xf numFmtId="164" fontId="2" fillId="17" borderId="11" pivotButton="0" quotePrefix="0" xfId="0"/>
    <xf numFmtId="164" fontId="3" fillId="17" borderId="12" applyAlignment="1" pivotButton="0" quotePrefix="0" xfId="0">
      <alignment horizontal="left"/>
    </xf>
    <xf numFmtId="164" fontId="3" fillId="17" borderId="13" applyAlignment="1" pivotButton="0" quotePrefix="0" xfId="0">
      <alignment horizontal="left"/>
    </xf>
    <xf numFmtId="164" fontId="2" fillId="3" borderId="0" applyAlignment="1" pivotButton="0" quotePrefix="0" xfId="0">
      <alignment horizontal="left" wrapText="1"/>
    </xf>
    <xf numFmtId="164" fontId="2" fillId="3" borderId="0" applyAlignment="1" pivotButton="0" quotePrefix="0" xfId="0">
      <alignment horizontal="center" vertical="center" wrapText="1"/>
    </xf>
    <xf numFmtId="0" fontId="2" fillId="3" borderId="0" pivotButton="0" quotePrefix="0" xfId="0"/>
    <xf numFmtId="164" fontId="2" fillId="3" borderId="0" pivotButton="0" quotePrefix="0" xfId="0"/>
    <xf numFmtId="2" fontId="2" fillId="9" borderId="1" pivotButton="0" quotePrefix="0" xfId="0"/>
    <xf numFmtId="2" fontId="2" fillId="18" borderId="1" pivotButton="0" quotePrefix="0" xfId="0"/>
    <xf numFmtId="2" fontId="2" fillId="4" borderId="1" applyAlignment="1" pivotButton="0" quotePrefix="0" xfId="0">
      <alignment horizontal="left"/>
    </xf>
    <xf numFmtId="2" fontId="2" fillId="5" borderId="1" applyAlignment="1" pivotButton="0" quotePrefix="0" xfId="0">
      <alignment horizontal="left"/>
    </xf>
    <xf numFmtId="2" fontId="2" fillId="6" borderId="1" applyAlignment="1" pivotButton="0" quotePrefix="0" xfId="0">
      <alignment horizontal="left"/>
    </xf>
    <xf numFmtId="2" fontId="2" fillId="7" borderId="1" applyAlignment="1" pivotButton="0" quotePrefix="0" xfId="0">
      <alignment horizontal="left"/>
    </xf>
    <xf numFmtId="2" fontId="2" fillId="8" borderId="1" applyAlignment="1" pivotButton="0" quotePrefix="0" xfId="0">
      <alignment horizontal="left"/>
    </xf>
    <xf numFmtId="2" fontId="2" fillId="9" borderId="1" applyAlignment="1" pivotButton="0" quotePrefix="0" xfId="0">
      <alignment horizontal="left"/>
    </xf>
    <xf numFmtId="2" fontId="2" fillId="10" borderId="1" applyAlignment="1" pivotButton="0" quotePrefix="0" xfId="0">
      <alignment horizontal="left"/>
    </xf>
    <xf numFmtId="2" fontId="2" fillId="11" borderId="1" applyAlignment="1" pivotButton="0" quotePrefix="0" xfId="0">
      <alignment horizontal="left"/>
    </xf>
    <xf numFmtId="2" fontId="2" fillId="3" borderId="0" applyAlignment="1" pivotButton="0" quotePrefix="0" xfId="0">
      <alignment horizontal="left"/>
    </xf>
    <xf numFmtId="49" fontId="2" fillId="4" borderId="1" applyAlignment="1" pivotButton="0" quotePrefix="0" xfId="0">
      <alignment horizontal="left"/>
    </xf>
    <xf numFmtId="49" fontId="2" fillId="5" borderId="1" applyAlignment="1" pivotButton="0" quotePrefix="0" xfId="0">
      <alignment horizontal="left"/>
    </xf>
    <xf numFmtId="49" fontId="2" fillId="6" borderId="1" applyAlignment="1" pivotButton="0" quotePrefix="0" xfId="0">
      <alignment horizontal="left"/>
    </xf>
    <xf numFmtId="49" fontId="2" fillId="7" borderId="1" applyAlignment="1" pivotButton="0" quotePrefix="0" xfId="0">
      <alignment horizontal="left"/>
    </xf>
    <xf numFmtId="49" fontId="2" fillId="8" borderId="1" applyAlignment="1" pivotButton="0" quotePrefix="0" xfId="0">
      <alignment horizontal="left"/>
    </xf>
    <xf numFmtId="49" fontId="2" fillId="9" borderId="1" applyAlignment="1" pivotButton="0" quotePrefix="0" xfId="0">
      <alignment horizontal="left"/>
    </xf>
    <xf numFmtId="49" fontId="2" fillId="10" borderId="1" applyAlignment="1" pivotButton="0" quotePrefix="0" xfId="0">
      <alignment horizontal="left"/>
    </xf>
    <xf numFmtId="49" fontId="2" fillId="11" borderId="1" applyAlignment="1" pivotButton="0" quotePrefix="0" xfId="0">
      <alignment horizontal="left"/>
    </xf>
    <xf numFmtId="165" fontId="2" fillId="5" borderId="1" applyAlignment="1" pivotButton="0" quotePrefix="0" xfId="0">
      <alignment horizontal="left"/>
    </xf>
    <xf numFmtId="165" fontId="2" fillId="7" borderId="1" applyAlignment="1" pivotButton="0" quotePrefix="0" xfId="0">
      <alignment horizontal="left"/>
    </xf>
    <xf numFmtId="165" fontId="2" fillId="8" borderId="1" applyAlignment="1" pivotButton="0" quotePrefix="0" xfId="0">
      <alignment horizontal="left"/>
    </xf>
    <xf numFmtId="165" fontId="2" fillId="9" borderId="1" applyAlignment="1" pivotButton="0" quotePrefix="0" xfId="0">
      <alignment horizontal="left"/>
    </xf>
    <xf numFmtId="165" fontId="2" fillId="10" borderId="1" applyAlignment="1" pivotButton="0" quotePrefix="0" xfId="0">
      <alignment horizontal="left"/>
    </xf>
    <xf numFmtId="165" fontId="2" fillId="11" borderId="1" applyAlignment="1" pivotButton="0" quotePrefix="0" xfId="0">
      <alignment horizontal="left"/>
    </xf>
    <xf numFmtId="165" fontId="2" fillId="6" borderId="1" applyAlignment="1" pivotButton="0" quotePrefix="0" xfId="0">
      <alignment horizontal="left"/>
    </xf>
    <xf numFmtId="0" fontId="2" fillId="9" borderId="1" pivotButton="0" quotePrefix="0" xfId="0"/>
    <xf numFmtId="0" fontId="2" fillId="18" borderId="1" pivotButton="0" quotePrefix="0" xfId="0"/>
    <xf numFmtId="0" fontId="2" fillId="19" borderId="1" pivotButton="0" quotePrefix="0" xfId="0"/>
    <xf numFmtId="166" fontId="2" fillId="4" borderId="1" applyAlignment="1" pivotButton="0" quotePrefix="0" xfId="0">
      <alignment horizontal="left"/>
    </xf>
    <xf numFmtId="166" fontId="2" fillId="5" borderId="1" applyAlignment="1" pivotButton="0" quotePrefix="0" xfId="0">
      <alignment horizontal="left"/>
    </xf>
    <xf numFmtId="166" fontId="2" fillId="6" borderId="1" applyAlignment="1" pivotButton="0" quotePrefix="0" xfId="0">
      <alignment horizontal="left"/>
    </xf>
    <xf numFmtId="166" fontId="2" fillId="7" borderId="1" applyAlignment="1" pivotButton="0" quotePrefix="0" xfId="0">
      <alignment horizontal="left"/>
    </xf>
    <xf numFmtId="166" fontId="2" fillId="8" borderId="1" applyAlignment="1" pivotButton="0" quotePrefix="0" xfId="0">
      <alignment horizontal="left"/>
    </xf>
    <xf numFmtId="166" fontId="2" fillId="9" borderId="1" applyAlignment="1" pivotButton="0" quotePrefix="0" xfId="0">
      <alignment horizontal="left"/>
    </xf>
    <xf numFmtId="166" fontId="2" fillId="10" borderId="1" applyAlignment="1" pivotButton="0" quotePrefix="0" xfId="0">
      <alignment horizontal="left"/>
    </xf>
    <xf numFmtId="166" fontId="2" fillId="11" borderId="1" applyAlignment="1" pivotButton="0" quotePrefix="0" xfId="0">
      <alignment horizontal="left"/>
    </xf>
    <xf numFmtId="0" fontId="2" fillId="9" borderId="0" pivotButton="0" quotePrefix="0" xfId="0"/>
    <xf numFmtId="0" fontId="2" fillId="20" borderId="1" pivotButton="0" quotePrefix="0" xfId="0"/>
    <xf numFmtId="165" fontId="2" fillId="4" borderId="1" applyAlignment="1" pivotButton="0" quotePrefix="0" xfId="0">
      <alignment horizontal="left"/>
    </xf>
    <xf numFmtId="165" fontId="2" fillId="9" borderId="1" pivotButton="0" quotePrefix="0" xfId="0"/>
    <xf numFmtId="165" fontId="2" fillId="20" borderId="1" pivotButton="0" quotePrefix="0" xfId="0"/>
    <xf numFmtId="165" fontId="2" fillId="3" borderId="0" applyAlignment="1" pivotButton="0" quotePrefix="0" xfId="0">
      <alignment horizontal="left"/>
    </xf>
    <xf numFmtId="0" fontId="2" fillId="4" borderId="1" applyAlignment="1" pivotButton="0" quotePrefix="0" xfId="0">
      <alignment horizontal="left"/>
    </xf>
    <xf numFmtId="0" fontId="2" fillId="5" borderId="1" applyAlignment="1" pivotButton="0" quotePrefix="0" xfId="0">
      <alignment horizontal="left"/>
    </xf>
    <xf numFmtId="0" fontId="2" fillId="6" borderId="1" applyAlignment="1" pivotButton="0" quotePrefix="0" xfId="0">
      <alignment horizontal="left"/>
    </xf>
    <xf numFmtId="0" fontId="2" fillId="7" borderId="1" applyAlignment="1" pivotButton="0" quotePrefix="0" xfId="0">
      <alignment horizontal="left"/>
    </xf>
    <xf numFmtId="0" fontId="2" fillId="8" borderId="1" applyAlignment="1" pivotButton="0" quotePrefix="0" xfId="0">
      <alignment horizontal="left"/>
    </xf>
    <xf numFmtId="0" fontId="2" fillId="9" borderId="1" applyAlignment="1" pivotButton="0" quotePrefix="0" xfId="0">
      <alignment horizontal="left"/>
    </xf>
    <xf numFmtId="0" fontId="2" fillId="10" borderId="1" applyAlignment="1" pivotButton="0" quotePrefix="0" xfId="0">
      <alignment horizontal="left"/>
    </xf>
    <xf numFmtId="0" fontId="2" fillId="11" borderId="1" applyAlignment="1" pivotButton="0" quotePrefix="0" xfId="0">
      <alignment horizontal="left"/>
    </xf>
    <xf numFmtId="165" fontId="2" fillId="5" borderId="1" pivotButton="0" quotePrefix="0" xfId="0"/>
    <xf numFmtId="165" fontId="3" fillId="4" borderId="1" applyAlignment="1" pivotButton="0" quotePrefix="0" xfId="0">
      <alignment horizontal="left"/>
    </xf>
    <xf numFmtId="165" fontId="3" fillId="5" borderId="1" applyAlignment="1" pivotButton="0" quotePrefix="0" xfId="0">
      <alignment horizontal="left"/>
    </xf>
    <xf numFmtId="165" fontId="3" fillId="6" borderId="1" applyAlignment="1" pivotButton="0" quotePrefix="0" xfId="0">
      <alignment horizontal="left"/>
    </xf>
    <xf numFmtId="165" fontId="3" fillId="7" borderId="1" applyAlignment="1" pivotButton="0" quotePrefix="0" xfId="0">
      <alignment horizontal="left"/>
    </xf>
    <xf numFmtId="165" fontId="3" fillId="8" borderId="1" applyAlignment="1" pivotButton="0" quotePrefix="0" xfId="0">
      <alignment horizontal="left"/>
    </xf>
    <xf numFmtId="165" fontId="3" fillId="9" borderId="1" applyAlignment="1" pivotButton="0" quotePrefix="0" xfId="0">
      <alignment horizontal="left"/>
    </xf>
    <xf numFmtId="165" fontId="3" fillId="10" borderId="1" applyAlignment="1" pivotButton="0" quotePrefix="0" xfId="0">
      <alignment horizontal="left"/>
    </xf>
    <xf numFmtId="165" fontId="3" fillId="11" borderId="1" applyAlignment="1" pivotButton="0" quotePrefix="0" xfId="0">
      <alignment horizontal="left"/>
    </xf>
    <xf numFmtId="165" fontId="2" fillId="21" borderId="1" pivotButton="0" quotePrefix="0" xfId="0"/>
    <xf numFmtId="165" fontId="2" fillId="22" borderId="1" pivotButton="0" quotePrefix="0" xfId="0"/>
    <xf numFmtId="165" fontId="2" fillId="6" borderId="1" pivotButton="0" quotePrefix="0" xfId="0"/>
    <xf numFmtId="165" fontId="2" fillId="18" borderId="1" pivotButton="0" quotePrefix="0" xfId="0"/>
    <xf numFmtId="165" fontId="2" fillId="23" borderId="1" pivotButton="0" quotePrefix="0" xfId="0"/>
    <xf numFmtId="0" fontId="2" fillId="3" borderId="0" applyAlignment="1" pivotButton="0" quotePrefix="0" xfId="0">
      <alignment vertical="center" wrapText="1"/>
    </xf>
    <xf numFmtId="2" fontId="2" fillId="3" borderId="0" pivotButton="0" quotePrefix="0" xfId="0"/>
    <xf numFmtId="2" fontId="2" fillId="2" borderId="1" pivotButton="0" quotePrefix="0" xfId="0"/>
    <xf numFmtId="2" fontId="2" fillId="24" borderId="1" pivotButton="0" quotePrefix="0" xfId="0"/>
    <xf numFmtId="0" fontId="2" fillId="2" borderId="1" pivotButton="0" quotePrefix="0" xfId="0"/>
    <xf numFmtId="0" fontId="2" fillId="24" borderId="1" pivotButton="0" quotePrefix="0" xfId="0"/>
    <xf numFmtId="165" fontId="2" fillId="2" borderId="1" pivotButton="0" quotePrefix="0" xfId="0"/>
    <xf numFmtId="165" fontId="2" fillId="25" borderId="1" pivotButton="0" quotePrefix="0" xfId="0"/>
    <xf numFmtId="2" fontId="2" fillId="5" borderId="1" pivotButton="0" quotePrefix="0" xfId="0"/>
    <xf numFmtId="2" fontId="2" fillId="21" borderId="1" pivotButton="0" quotePrefix="0" xfId="0"/>
    <xf numFmtId="2" fontId="2" fillId="22" borderId="1" pivotButton="0" quotePrefix="0" xfId="0"/>
    <xf numFmtId="2" fontId="2" fillId="6" borderId="1" pivotButton="0" quotePrefix="0" xfId="0"/>
    <xf numFmtId="2" fontId="2" fillId="23" borderId="1" pivotButton="0" quotePrefix="0" xfId="0"/>
    <xf numFmtId="0" fontId="4" fillId="2" borderId="1" pivotButton="0" quotePrefix="0" xfId="0"/>
    <xf numFmtId="0" fontId="4" fillId="26" borderId="1" pivotButton="0" quotePrefix="0" xfId="0"/>
    <xf numFmtId="2" fontId="4" fillId="4" borderId="1" applyAlignment="1" pivotButton="0" quotePrefix="0" xfId="0">
      <alignment horizontal="left"/>
    </xf>
    <xf numFmtId="2" fontId="4" fillId="5" borderId="1" applyAlignment="1" pivotButton="0" quotePrefix="0" xfId="0">
      <alignment horizontal="left"/>
    </xf>
    <xf numFmtId="2" fontId="4" fillId="6" borderId="1" applyAlignment="1" pivotButton="0" quotePrefix="0" xfId="0">
      <alignment horizontal="left"/>
    </xf>
    <xf numFmtId="2" fontId="4" fillId="7" borderId="1" applyAlignment="1" pivotButton="0" quotePrefix="0" xfId="0">
      <alignment horizontal="left"/>
    </xf>
    <xf numFmtId="2" fontId="4" fillId="8" borderId="1" applyAlignment="1" pivotButton="0" quotePrefix="0" xfId="0">
      <alignment horizontal="left"/>
    </xf>
    <xf numFmtId="2" fontId="4" fillId="9" borderId="1" applyAlignment="1" pivotButton="0" quotePrefix="0" xfId="0">
      <alignment horizontal="left"/>
    </xf>
    <xf numFmtId="2" fontId="4" fillId="10" borderId="1" applyAlignment="1" pivotButton="0" quotePrefix="0" xfId="0">
      <alignment horizontal="left"/>
    </xf>
    <xf numFmtId="2" fontId="4" fillId="11" borderId="1" applyAlignment="1" pivotButton="0" quotePrefix="0" xfId="0">
      <alignment horizontal="left"/>
    </xf>
    <xf numFmtId="2" fontId="2" fillId="27" borderId="10" pivotButton="0" quotePrefix="0" xfId="0"/>
    <xf numFmtId="2" fontId="3" fillId="4" borderId="10" applyAlignment="1" pivotButton="0" quotePrefix="0" xfId="0">
      <alignment horizontal="left"/>
    </xf>
    <xf numFmtId="2" fontId="3" fillId="5" borderId="10" applyAlignment="1" pivotButton="0" quotePrefix="0" xfId="0">
      <alignment horizontal="left"/>
    </xf>
    <xf numFmtId="2" fontId="3" fillId="6" borderId="10" applyAlignment="1" pivotButton="0" quotePrefix="0" xfId="0">
      <alignment horizontal="left"/>
    </xf>
    <xf numFmtId="2" fontId="3" fillId="7" borderId="10" applyAlignment="1" pivotButton="0" quotePrefix="0" xfId="0">
      <alignment horizontal="left"/>
    </xf>
    <xf numFmtId="2" fontId="3" fillId="8" borderId="10" applyAlignment="1" pivotButton="0" quotePrefix="0" xfId="0">
      <alignment horizontal="left"/>
    </xf>
    <xf numFmtId="2" fontId="3" fillId="9" borderId="10" applyAlignment="1" pivotButton="0" quotePrefix="0" xfId="0">
      <alignment horizontal="left"/>
    </xf>
    <xf numFmtId="2" fontId="3" fillId="10" borderId="10" applyAlignment="1" pivotButton="0" quotePrefix="0" xfId="0">
      <alignment horizontal="left"/>
    </xf>
    <xf numFmtId="2" fontId="3" fillId="11" borderId="10" applyAlignment="1" pivotButton="0" quotePrefix="0" xfId="0">
      <alignment horizontal="left"/>
    </xf>
    <xf numFmtId="0" fontId="2" fillId="27" borderId="1" pivotButton="0" quotePrefix="0" xfId="0"/>
    <xf numFmtId="2" fontId="3" fillId="4" borderId="1" applyAlignment="1" pivotButton="0" quotePrefix="0" xfId="0">
      <alignment horizontal="left"/>
    </xf>
    <xf numFmtId="2" fontId="3" fillId="5" borderId="1" applyAlignment="1" pivotButton="0" quotePrefix="0" xfId="0">
      <alignment horizontal="left"/>
    </xf>
    <xf numFmtId="2" fontId="3" fillId="6" borderId="1" applyAlignment="1" pivotButton="0" quotePrefix="0" xfId="0">
      <alignment horizontal="left"/>
    </xf>
    <xf numFmtId="2" fontId="3" fillId="7" borderId="1" applyAlignment="1" pivotButton="0" quotePrefix="0" xfId="0">
      <alignment horizontal="left"/>
    </xf>
    <xf numFmtId="2" fontId="3" fillId="8" borderId="1" applyAlignment="1" pivotButton="0" quotePrefix="0" xfId="0">
      <alignment horizontal="left"/>
    </xf>
    <xf numFmtId="2" fontId="3" fillId="9" borderId="1" applyAlignment="1" pivotButton="0" quotePrefix="0" xfId="0">
      <alignment horizontal="left"/>
    </xf>
    <xf numFmtId="2" fontId="3" fillId="10" borderId="1" applyAlignment="1" pivotButton="0" quotePrefix="0" xfId="0">
      <alignment horizontal="left"/>
    </xf>
    <xf numFmtId="2" fontId="3" fillId="11" borderId="1" applyAlignment="1" pivotButton="0" quotePrefix="0" xfId="0">
      <alignment horizontal="left"/>
    </xf>
    <xf numFmtId="0" fontId="2" fillId="3" borderId="0" applyAlignment="1" pivotButton="0" quotePrefix="0" xfId="0">
      <alignment horizontal="left"/>
    </xf>
    <xf numFmtId="2" fontId="2" fillId="27" borderId="1" pivotButton="0" quotePrefix="0" xfId="0"/>
    <xf numFmtId="2" fontId="3" fillId="27" borderId="1" applyAlignment="1" pivotButton="0" quotePrefix="0" xfId="0">
      <alignment horizontal="left"/>
    </xf>
    <xf numFmtId="0" fontId="3" fillId="4" borderId="1" applyAlignment="1" pivotButton="0" quotePrefix="0" xfId="0">
      <alignment horizontal="left"/>
    </xf>
    <xf numFmtId="0" fontId="3" fillId="5" borderId="1" applyAlignment="1" pivotButton="0" quotePrefix="0" xfId="0">
      <alignment horizontal="left"/>
    </xf>
    <xf numFmtId="0" fontId="3" fillId="6" borderId="1" applyAlignment="1" pivotButton="0" quotePrefix="0" xfId="0">
      <alignment horizontal="left"/>
    </xf>
    <xf numFmtId="0" fontId="3" fillId="7" borderId="1" applyAlignment="1" pivotButton="0" quotePrefix="0" xfId="0">
      <alignment horizontal="left"/>
    </xf>
    <xf numFmtId="0" fontId="3" fillId="8" borderId="1" applyAlignment="1" pivotButton="0" quotePrefix="0" xfId="0">
      <alignment horizontal="left"/>
    </xf>
    <xf numFmtId="0" fontId="3" fillId="9" borderId="1" applyAlignment="1" pivotButton="0" quotePrefix="0" xfId="0">
      <alignment horizontal="left"/>
    </xf>
    <xf numFmtId="0" fontId="3" fillId="10" borderId="1" applyAlignment="1" pivotButton="0" quotePrefix="0" xfId="0">
      <alignment horizontal="left"/>
    </xf>
    <xf numFmtId="0" fontId="3" fillId="11" borderId="1" applyAlignment="1" pivotButton="0" quotePrefix="0" xfId="0">
      <alignment horizontal="left"/>
    </xf>
    <xf numFmtId="0" fontId="4" fillId="3" borderId="0" pivotButton="0" quotePrefix="0" xfId="0"/>
    <xf numFmtId="0" fontId="4" fillId="3" borderId="0" applyAlignment="1" pivotButton="0" quotePrefix="0" xfId="0">
      <alignment horizontal="left"/>
    </xf>
    <xf numFmtId="0" fontId="4" fillId="3" borderId="0" applyAlignment="1" pivotButton="0" quotePrefix="0" xfId="0">
      <alignment vertical="center" wrapText="1"/>
    </xf>
    <xf numFmtId="2" fontId="2" fillId="28" borderId="2" pivotButton="0" quotePrefix="0" xfId="0"/>
    <xf numFmtId="164" fontId="2" fillId="3" borderId="1" pivotButton="0" quotePrefix="0" xfId="0"/>
    <xf numFmtId="164" fontId="3" fillId="3" borderId="1" applyAlignment="1" pivotButton="0" quotePrefix="0" xfId="0">
      <alignment horizontal="left"/>
    </xf>
    <xf numFmtId="164" fontId="2" fillId="12" borderId="1" pivotButton="0" quotePrefix="0" xfId="0"/>
    <xf numFmtId="164" fontId="3" fillId="12" borderId="1" applyAlignment="1" pivotButton="0" quotePrefix="0" xfId="0">
      <alignment horizontal="left"/>
    </xf>
    <xf numFmtId="164" fontId="2" fillId="13" borderId="1" pivotButton="0" quotePrefix="0" xfId="0"/>
    <xf numFmtId="164" fontId="3" fillId="13" borderId="1" applyAlignment="1" pivotButton="0" quotePrefix="0" xfId="0">
      <alignment horizontal="left"/>
    </xf>
    <xf numFmtId="164" fontId="2" fillId="14" borderId="1" pivotButton="0" quotePrefix="0" xfId="0"/>
    <xf numFmtId="164" fontId="3" fillId="14" borderId="1" applyAlignment="1" pivotButton="0" quotePrefix="0" xfId="0">
      <alignment horizontal="left"/>
    </xf>
    <xf numFmtId="0" fontId="2" fillId="15" borderId="1" pivotButton="0" quotePrefix="0" xfId="0"/>
    <xf numFmtId="164" fontId="3" fillId="15" borderId="1" applyAlignment="1" pivotButton="0" quotePrefix="0" xfId="0">
      <alignment horizontal="left"/>
    </xf>
    <xf numFmtId="164" fontId="2" fillId="16" borderId="1" pivotButton="0" quotePrefix="0" xfId="0"/>
    <xf numFmtId="164" fontId="3" fillId="16" borderId="1" applyAlignment="1" pivotButton="0" quotePrefix="0" xfId="0">
      <alignment horizontal="left"/>
    </xf>
    <xf numFmtId="0" fontId="2" fillId="28" borderId="2" pivotButton="0" quotePrefix="0" xfId="0"/>
    <xf numFmtId="164" fontId="2" fillId="17" borderId="1" pivotButton="0" quotePrefix="0" xfId="0"/>
    <xf numFmtId="164" fontId="3" fillId="17" borderId="1" applyAlignment="1" pivotButton="0" quotePrefix="0" xfId="0">
      <alignment horizontal="left"/>
    </xf>
    <xf numFmtId="0" fontId="4" fillId="0" borderId="0" pivotButton="0" quotePrefix="0" xfId="0"/>
    <xf numFmtId="0" fontId="4" fillId="3" borderId="0" applyAlignment="1" pivotButton="0" quotePrefix="0" xfId="0">
      <alignment horizontal="left" wrapText="1"/>
    </xf>
    <xf numFmtId="0" fontId="4" fillId="29" borderId="0" applyAlignment="1" pivotButton="0" quotePrefix="0" xfId="0">
      <alignment horizontal="left"/>
    </xf>
    <xf numFmtId="0" fontId="5" fillId="3" borderId="0" applyAlignment="1" pivotButton="0" quotePrefix="0" xfId="0">
      <alignment horizontal="left"/>
    </xf>
    <xf numFmtId="0" fontId="6" fillId="3" borderId="0" applyAlignment="1" pivotButton="0" quotePrefix="0" xfId="0">
      <alignment horizontal="left"/>
    </xf>
    <xf numFmtId="0" fontId="4" fillId="24" borderId="0" applyAlignment="1" pivotButton="0" quotePrefix="0" xfId="0">
      <alignment horizontal="left"/>
    </xf>
    <xf numFmtId="0" fontId="2" fillId="30" borderId="0" pivotButton="0" quotePrefix="0" xfId="0"/>
    <xf numFmtId="0" fontId="2" fillId="21" borderId="0" applyAlignment="1" pivotButton="0" quotePrefix="0" xfId="0">
      <alignment horizontal="left"/>
    </xf>
    <xf numFmtId="0" fontId="2" fillId="31" borderId="0" applyAlignment="1" pivotButton="0" quotePrefix="0" xfId="0">
      <alignment horizontal="left"/>
    </xf>
    <xf numFmtId="0" fontId="2" fillId="32" borderId="0" applyAlignment="1" pivotButton="0" quotePrefix="0" xfId="0">
      <alignment horizontal="left"/>
    </xf>
    <xf numFmtId="0" fontId="2" fillId="6" borderId="0" applyAlignment="1" pivotButton="0" quotePrefix="0" xfId="0">
      <alignment horizontal="left"/>
    </xf>
    <xf numFmtId="0" fontId="2" fillId="33" borderId="0" applyAlignment="1" pivotButton="0" quotePrefix="0" xfId="0">
      <alignment horizontal="left"/>
    </xf>
    <xf numFmtId="0" fontId="2" fillId="8" borderId="0" applyAlignment="1" pivotButton="0" quotePrefix="0" xfId="0">
      <alignment horizontal="left"/>
    </xf>
    <xf numFmtId="0" fontId="2" fillId="10" borderId="0" applyAlignment="1" pivotButton="0" quotePrefix="0" xfId="0">
      <alignment horizontal="left"/>
    </xf>
    <xf numFmtId="0" fontId="2" fillId="34" borderId="0" applyAlignment="1" pivotButton="0" quotePrefix="0" xfId="0">
      <alignment horizontal="left"/>
    </xf>
    <xf numFmtId="0" fontId="2" fillId="7" borderId="0" applyAlignment="1" pivotButton="0" quotePrefix="0" xfId="0">
      <alignment horizontal="left"/>
    </xf>
    <xf numFmtId="0" fontId="2" fillId="9" borderId="0" applyAlignment="1" pivotButton="0" quotePrefix="0" xfId="0">
      <alignment horizontal="left"/>
    </xf>
    <xf numFmtId="2" fontId="2" fillId="27" borderId="0" pivotButton="0" quotePrefix="0" xfId="0"/>
    <xf numFmtId="2" fontId="2" fillId="24" borderId="0" pivotButton="0" quotePrefix="0" xfId="0"/>
    <xf numFmtId="2" fontId="2" fillId="21" borderId="0" applyAlignment="1" pivotButton="0" quotePrefix="0" xfId="0">
      <alignment horizontal="left"/>
    </xf>
    <xf numFmtId="2" fontId="2" fillId="31" borderId="0" applyAlignment="1" pivotButton="0" quotePrefix="0" xfId="0">
      <alignment horizontal="left"/>
    </xf>
    <xf numFmtId="2" fontId="2" fillId="32" borderId="0" applyAlignment="1" pivotButton="0" quotePrefix="0" xfId="0">
      <alignment horizontal="left"/>
    </xf>
    <xf numFmtId="2" fontId="2" fillId="6" borderId="0" applyAlignment="1" pivotButton="0" quotePrefix="0" xfId="0">
      <alignment horizontal="left"/>
    </xf>
    <xf numFmtId="2" fontId="2" fillId="33" borderId="0" applyAlignment="1" pivotButton="0" quotePrefix="0" xfId="0">
      <alignment horizontal="left"/>
    </xf>
    <xf numFmtId="2" fontId="2" fillId="8" borderId="0" applyAlignment="1" pivotButton="0" quotePrefix="0" xfId="0">
      <alignment horizontal="left"/>
    </xf>
    <xf numFmtId="2" fontId="2" fillId="10" borderId="0" applyAlignment="1" pivotButton="0" quotePrefix="0" xfId="0">
      <alignment horizontal="left"/>
    </xf>
    <xf numFmtId="2" fontId="2" fillId="34" borderId="0" applyAlignment="1" pivotButton="0" quotePrefix="0" xfId="0">
      <alignment horizontal="left"/>
    </xf>
    <xf numFmtId="2" fontId="2" fillId="7" borderId="0" applyAlignment="1" pivotButton="0" quotePrefix="0" xfId="0">
      <alignment horizontal="left"/>
    </xf>
    <xf numFmtId="2" fontId="2" fillId="9" borderId="0" applyAlignment="1" pivotButton="0" quotePrefix="0" xfId="0">
      <alignment horizontal="left"/>
    </xf>
    <xf numFmtId="165" fontId="2" fillId="7" borderId="0" applyAlignment="1" pivotButton="0" quotePrefix="0" xfId="0">
      <alignment horizontal="left"/>
    </xf>
    <xf numFmtId="165" fontId="2" fillId="9" borderId="0" applyAlignment="1" pivotButton="0" quotePrefix="0" xfId="0">
      <alignment horizontal="left"/>
    </xf>
    <xf numFmtId="0" fontId="2" fillId="27" borderId="0" pivotButton="0" quotePrefix="0" xfId="0"/>
    <xf numFmtId="0" fontId="2" fillId="24" borderId="0" pivotButton="0" quotePrefix="0" xfId="0"/>
    <xf numFmtId="165" fontId="2" fillId="21" borderId="0" applyAlignment="1" pivotButton="0" quotePrefix="0" xfId="0">
      <alignment horizontal="left"/>
    </xf>
    <xf numFmtId="165" fontId="2" fillId="31" borderId="0" applyAlignment="1" pivotButton="0" quotePrefix="0" xfId="0">
      <alignment horizontal="left"/>
    </xf>
    <xf numFmtId="165" fontId="2" fillId="32" borderId="0" applyAlignment="1" pivotButton="0" quotePrefix="0" xfId="0">
      <alignment horizontal="left"/>
    </xf>
    <xf numFmtId="165" fontId="2" fillId="6" borderId="0" applyAlignment="1" pivotButton="0" quotePrefix="0" xfId="0">
      <alignment horizontal="left"/>
    </xf>
    <xf numFmtId="165" fontId="2" fillId="33" borderId="0" applyAlignment="1" pivotButton="0" quotePrefix="0" xfId="0">
      <alignment horizontal="left"/>
    </xf>
    <xf numFmtId="165" fontId="2" fillId="8" borderId="0" applyAlignment="1" pivotButton="0" quotePrefix="0" xfId="0">
      <alignment horizontal="left"/>
    </xf>
    <xf numFmtId="165" fontId="2" fillId="10" borderId="0" applyAlignment="1" pivotButton="0" quotePrefix="0" xfId="0">
      <alignment horizontal="left"/>
    </xf>
    <xf numFmtId="165" fontId="2" fillId="34" borderId="0" applyAlignment="1" pivotButton="0" quotePrefix="0" xfId="0">
      <alignment horizontal="left"/>
    </xf>
    <xf numFmtId="165" fontId="2" fillId="0" borderId="0" applyAlignment="1" pivotButton="0" quotePrefix="0" xfId="0">
      <alignment horizontal="left"/>
    </xf>
    <xf numFmtId="2" fontId="2" fillId="18" borderId="0" pivotButton="0" quotePrefix="0" xfId="0"/>
    <xf numFmtId="2" fontId="2" fillId="0" borderId="0" applyAlignment="1" pivotButton="0" quotePrefix="0" xfId="0">
      <alignment horizontal="left"/>
    </xf>
    <xf numFmtId="0" fontId="2" fillId="18" borderId="0" pivotButton="0" quotePrefix="0" xfId="0"/>
    <xf numFmtId="0" fontId="2" fillId="2" borderId="0" pivotButton="0" quotePrefix="0" xfId="0"/>
    <xf numFmtId="167" fontId="2" fillId="33" borderId="0" applyAlignment="1" pivotButton="0" quotePrefix="0" xfId="0">
      <alignment horizontal="left"/>
    </xf>
    <xf numFmtId="167" fontId="2" fillId="8" borderId="0" applyAlignment="1" pivotButton="0" quotePrefix="0" xfId="0">
      <alignment horizontal="left"/>
    </xf>
    <xf numFmtId="167" fontId="2" fillId="10" borderId="0" applyAlignment="1" pivotButton="0" quotePrefix="0" xfId="0">
      <alignment horizontal="left"/>
    </xf>
    <xf numFmtId="165" fontId="2" fillId="25" borderId="0" pivotButton="0" quotePrefix="0" xfId="0"/>
    <xf numFmtId="165" fontId="2" fillId="20" borderId="0" pivotButton="0" quotePrefix="0" xfId="0"/>
    <xf numFmtId="0" fontId="2" fillId="20" borderId="0" pivotButton="0" quotePrefix="0" xfId="0"/>
    <xf numFmtId="0" fontId="4" fillId="3" borderId="0" applyAlignment="1" pivotButton="0" quotePrefix="0" xfId="0">
      <alignment horizontal="right"/>
    </xf>
    <xf numFmtId="165" fontId="4" fillId="0" borderId="0" pivotButton="0" quotePrefix="0" xfId="0"/>
    <xf numFmtId="0" fontId="4" fillId="2" borderId="0" pivotButton="0" quotePrefix="0" xfId="0"/>
    <xf numFmtId="0" fontId="7" fillId="2" borderId="0" pivotButton="0" quotePrefix="0" xfId="0"/>
    <xf numFmtId="164" fontId="2" fillId="2" borderId="0" pivotButton="0" quotePrefix="0" xfId="0"/>
    <xf numFmtId="0" fontId="2" fillId="12" borderId="0" pivotButton="0" quotePrefix="0" xfId="0"/>
    <xf numFmtId="0" fontId="2" fillId="12" borderId="0" applyAlignment="1" pivotButton="0" quotePrefix="0" xfId="0">
      <alignment horizontal="left"/>
    </xf>
    <xf numFmtId="164" fontId="2" fillId="12" borderId="0" pivotButton="0" quotePrefix="0" xfId="0"/>
    <xf numFmtId="164" fontId="8" fillId="12" borderId="0" applyAlignment="1" pivotButton="0" quotePrefix="0" xfId="0">
      <alignment horizontal="left"/>
    </xf>
    <xf numFmtId="165" fontId="2" fillId="12" borderId="0" pivotButton="0" quotePrefix="0" xfId="0"/>
    <xf numFmtId="165" fontId="2" fillId="2" borderId="0" pivotButton="0" quotePrefix="0" xfId="0"/>
    <xf numFmtId="165" fontId="3" fillId="12" borderId="0" applyAlignment="1" pivotButton="0" quotePrefix="0" xfId="0">
      <alignment horizontal="left"/>
    </xf>
    <xf numFmtId="165" fontId="8" fillId="12" borderId="0" applyAlignment="1" pivotButton="0" quotePrefix="0" xfId="0">
      <alignment horizontal="left"/>
    </xf>
    <xf numFmtId="0" fontId="2" fillId="13" borderId="0" pivotButton="0" quotePrefix="0" xfId="0"/>
    <xf numFmtId="0" fontId="2" fillId="13" borderId="0" applyAlignment="1" pivotButton="0" quotePrefix="0" xfId="0">
      <alignment horizontal="left"/>
    </xf>
    <xf numFmtId="164" fontId="2" fillId="13" borderId="0" pivotButton="0" quotePrefix="0" xfId="0"/>
    <xf numFmtId="164" fontId="8" fillId="13" borderId="0" applyAlignment="1" pivotButton="0" quotePrefix="0" xfId="0">
      <alignment horizontal="left"/>
    </xf>
    <xf numFmtId="165" fontId="2" fillId="13" borderId="0" pivotButton="0" quotePrefix="0" xfId="0"/>
    <xf numFmtId="165" fontId="3" fillId="13" borderId="0" applyAlignment="1" pivotButton="0" quotePrefix="0" xfId="0">
      <alignment horizontal="left"/>
    </xf>
    <xf numFmtId="165" fontId="8" fillId="13" borderId="0" applyAlignment="1" pivotButton="0" quotePrefix="0" xfId="0">
      <alignment horizontal="left"/>
    </xf>
    <xf numFmtId="0" fontId="2" fillId="14" borderId="0" pivotButton="0" quotePrefix="0" xfId="0"/>
    <xf numFmtId="0" fontId="2" fillId="14" borderId="0" applyAlignment="1" pivotButton="0" quotePrefix="0" xfId="0">
      <alignment horizontal="left"/>
    </xf>
    <xf numFmtId="164" fontId="2" fillId="14" borderId="0" pivotButton="0" quotePrefix="0" xfId="0"/>
    <xf numFmtId="164" fontId="8" fillId="14" borderId="0" applyAlignment="1" pivotButton="0" quotePrefix="0" xfId="0">
      <alignment horizontal="left"/>
    </xf>
    <xf numFmtId="165" fontId="2" fillId="14" borderId="0" pivotButton="0" quotePrefix="0" xfId="0"/>
    <xf numFmtId="165" fontId="3" fillId="14" borderId="0" applyAlignment="1" pivotButton="0" quotePrefix="0" xfId="0">
      <alignment horizontal="left"/>
    </xf>
    <xf numFmtId="165" fontId="8" fillId="14" borderId="0" applyAlignment="1" pivotButton="0" quotePrefix="0" xfId="0">
      <alignment horizontal="left"/>
    </xf>
    <xf numFmtId="0" fontId="2" fillId="15" borderId="0" pivotButton="0" quotePrefix="0" xfId="0"/>
    <xf numFmtId="0" fontId="2" fillId="15" borderId="0" applyAlignment="1" pivotButton="0" quotePrefix="0" xfId="0">
      <alignment horizontal="left"/>
    </xf>
    <xf numFmtId="164" fontId="2" fillId="15" borderId="0" applyAlignment="1" pivotButton="0" quotePrefix="0" xfId="0">
      <alignment horizontal="left"/>
    </xf>
    <xf numFmtId="165" fontId="2" fillId="15" borderId="0" pivotButton="0" quotePrefix="0" xfId="0"/>
    <xf numFmtId="165" fontId="2" fillId="15" borderId="0" applyAlignment="1" pivotButton="0" quotePrefix="0" xfId="0">
      <alignment horizontal="left"/>
    </xf>
    <xf numFmtId="0" fontId="2" fillId="16" borderId="0" pivotButton="0" quotePrefix="0" xfId="0"/>
    <xf numFmtId="0" fontId="2" fillId="16" borderId="0" applyAlignment="1" pivotButton="0" quotePrefix="0" xfId="0">
      <alignment horizontal="left"/>
    </xf>
    <xf numFmtId="164" fontId="2" fillId="16" borderId="0" pivotButton="0" quotePrefix="0" xfId="0"/>
    <xf numFmtId="164" fontId="8" fillId="16" borderId="0" applyAlignment="1" pivotButton="0" quotePrefix="0" xfId="0">
      <alignment horizontal="left"/>
    </xf>
    <xf numFmtId="165" fontId="2" fillId="16" borderId="0" pivotButton="0" quotePrefix="0" xfId="0"/>
    <xf numFmtId="165" fontId="3" fillId="16" borderId="0" applyAlignment="1" pivotButton="0" quotePrefix="0" xfId="0">
      <alignment horizontal="left"/>
    </xf>
    <xf numFmtId="165" fontId="8" fillId="16" borderId="0" applyAlignment="1" pivotButton="0" quotePrefix="0" xfId="0">
      <alignment horizontal="left"/>
    </xf>
    <xf numFmtId="0" fontId="2" fillId="17" borderId="0" pivotButton="0" quotePrefix="0" xfId="0"/>
    <xf numFmtId="0" fontId="2" fillId="17" borderId="0" applyAlignment="1" pivotButton="0" quotePrefix="0" xfId="0">
      <alignment horizontal="left"/>
    </xf>
    <xf numFmtId="164" fontId="2" fillId="17" borderId="0" pivotButton="0" quotePrefix="0" xfId="0"/>
    <xf numFmtId="164" fontId="8" fillId="17" borderId="0" applyAlignment="1" pivotButton="0" quotePrefix="0" xfId="0">
      <alignment horizontal="left"/>
    </xf>
    <xf numFmtId="165" fontId="2" fillId="17" borderId="0" pivotButton="0" quotePrefix="0" xfId="0"/>
    <xf numFmtId="165" fontId="3" fillId="17" borderId="0" applyAlignment="1" pivotButton="0" quotePrefix="0" xfId="0">
      <alignment horizontal="left"/>
    </xf>
    <xf numFmtId="165" fontId="8" fillId="17" borderId="0" applyAlignment="1" pivotButton="0" quotePrefix="0" xfId="0">
      <alignment horizontal="left"/>
    </xf>
    <xf numFmtId="165" fontId="2" fillId="3" borderId="0" pivotButton="0" quotePrefix="0" xfId="0"/>
    <xf numFmtId="165" fontId="3" fillId="3" borderId="0" applyAlignment="1" pivotButton="0" quotePrefix="0" xfId="0">
      <alignment horizontal="left"/>
    </xf>
    <xf numFmtId="165" fontId="8" fillId="3" borderId="0" applyAlignment="1" pivotButton="0" quotePrefix="0" xfId="0">
      <alignment horizontal="left"/>
    </xf>
    <xf numFmtId="165" fontId="1" fillId="25" borderId="0" pivotButton="0" quotePrefix="0" xfId="0"/>
    <xf numFmtId="0" fontId="2" fillId="25" borderId="0" pivotButton="0" quotePrefix="0" xfId="0"/>
    <xf numFmtId="164" fontId="2" fillId="25" borderId="0" pivotButton="0" quotePrefix="0" xfId="0"/>
    <xf numFmtId="49" fontId="4" fillId="0" borderId="0" pivotButton="0" quotePrefix="0" xfId="0"/>
    <xf numFmtId="168" fontId="4" fillId="0" borderId="0" pivotButton="0" quotePrefix="0" xfId="0"/>
    <xf numFmtId="14" fontId="4" fillId="0" borderId="0" pivotButton="0" quotePrefix="0" xfId="0"/>
    <xf numFmtId="49" fontId="4" fillId="30" borderId="0" pivotButton="0" quotePrefix="0" xfId="0"/>
    <xf numFmtId="168" fontId="4" fillId="30" borderId="0" pivotButton="0" quotePrefix="0" xfId="0"/>
    <xf numFmtId="0" fontId="4" fillId="30" borderId="0" pivotButton="0" quotePrefix="0" xfId="0"/>
    <xf numFmtId="14" fontId="4" fillId="30" borderId="0" pivotButton="0" quotePrefix="0" xfId="0"/>
    <xf numFmtId="169" fontId="4" fillId="30" borderId="0" pivotButton="0" quotePrefix="0" xfId="0"/>
    <xf numFmtId="170" fontId="4" fillId="30" borderId="0" pivotButton="0" quotePrefix="0" xfId="0"/>
    <xf numFmtId="0" fontId="4" fillId="24" borderId="0" pivotButton="0" quotePrefix="0" xfId="0"/>
    <xf numFmtId="169" fontId="4" fillId="0" borderId="0" pivotButton="0" quotePrefix="0" xfId="0"/>
    <xf numFmtId="170" fontId="4" fillId="0" borderId="0" pivotButton="0" quotePrefix="0" xfId="0"/>
    <xf numFmtId="0" fontId="4" fillId="35" borderId="0" pivotButton="0" quotePrefix="0" xfId="0"/>
    <xf numFmtId="49" fontId="4" fillId="29" borderId="0" pivotButton="0" quotePrefix="0" xfId="0"/>
    <xf numFmtId="168" fontId="4" fillId="29" borderId="0" pivotButton="0" quotePrefix="0" xfId="0"/>
    <xf numFmtId="0" fontId="4" fillId="29" borderId="0" pivotButton="0" quotePrefix="0" xfId="0"/>
    <xf numFmtId="14" fontId="4" fillId="29" borderId="0" pivotButton="0" quotePrefix="0" xfId="0"/>
    <xf numFmtId="169" fontId="4" fillId="29" borderId="0" pivotButton="0" quotePrefix="0" xfId="0"/>
    <xf numFmtId="170" fontId="4" fillId="29" borderId="0" pivotButton="0" quotePrefix="0" xfId="0"/>
    <xf numFmtId="49" fontId="4" fillId="24" borderId="0" pivotButton="0" quotePrefix="0" xfId="0"/>
    <xf numFmtId="168" fontId="4" fillId="24" borderId="0" pivotButton="0" quotePrefix="0" xfId="0"/>
    <xf numFmtId="14" fontId="4" fillId="24" borderId="0" pivotButton="0" quotePrefix="0" xfId="0"/>
    <xf numFmtId="168" fontId="4" fillId="3" borderId="0" pivotButton="0" quotePrefix="0" xfId="0"/>
    <xf numFmtId="0" fontId="0" fillId="3" borderId="0" pivotButton="0" quotePrefix="0" xfId="0"/>
    <xf numFmtId="49" fontId="0" fillId="36" borderId="0" pivotButton="0" quotePrefix="0" xfId="0"/>
    <xf numFmtId="49" fontId="0" fillId="3" borderId="0" pivotButton="0" quotePrefix="0" xfId="0"/>
    <xf numFmtId="49" fontId="0" fillId="0" borderId="0" pivotButton="0" quotePrefix="0" xfId="0"/>
    <xf numFmtId="4" fontId="0" fillId="3" borderId="0" pivotButton="0" quotePrefix="0" xfId="0"/>
    <xf numFmtId="0" fontId="0" fillId="3" borderId="14" pivotButton="0" quotePrefix="0" xfId="0"/>
    <xf numFmtId="0" fontId="0" fillId="3" borderId="15" pivotButton="0" quotePrefix="0" xfId="0"/>
    <xf numFmtId="49" fontId="0" fillId="36" borderId="16" pivotButton="0" quotePrefix="0" xfId="0"/>
    <xf numFmtId="49" fontId="0" fillId="3" borderId="15" pivotButton="0" quotePrefix="0" xfId="0"/>
    <xf numFmtId="49" fontId="0" fillId="0" borderId="15" pivotButton="0" quotePrefix="0" xfId="0"/>
    <xf numFmtId="4" fontId="0" fillId="3" borderId="15" pivotButton="0" quotePrefix="0" xfId="0"/>
    <xf numFmtId="49" fontId="0" fillId="0" borderId="17" pivotButton="0" quotePrefix="0" xfId="0"/>
    <xf numFmtId="49" fontId="0" fillId="3" borderId="18" pivotButton="0" quotePrefix="0" xfId="0"/>
    <xf numFmtId="49" fontId="9" fillId="37" borderId="19" pivotButton="0" quotePrefix="0" xfId="0"/>
    <xf numFmtId="167" fontId="9" fillId="37" borderId="20" pivotButton="0" quotePrefix="0" xfId="0"/>
    <xf numFmtId="0" fontId="9" fillId="37" borderId="20" pivotButton="0" quotePrefix="0" xfId="0"/>
    <xf numFmtId="0" fontId="10" fillId="37" borderId="20" pivotButton="0" quotePrefix="0" xfId="0"/>
    <xf numFmtId="0" fontId="0" fillId="3" borderId="18" pivotButton="0" quotePrefix="0" xfId="0"/>
    <xf numFmtId="49" fontId="0" fillId="36" borderId="20" pivotButton="0" quotePrefix="0" xfId="0"/>
    <xf numFmtId="165" fontId="0" fillId="0" borderId="15" pivotButton="0" quotePrefix="0" xfId="0"/>
    <xf numFmtId="171" fontId="0" fillId="3" borderId="15" pivotButton="0" quotePrefix="0" xfId="0"/>
    <xf numFmtId="171" fontId="0" fillId="0" borderId="15" pivotButton="0" quotePrefix="0" xfId="0"/>
    <xf numFmtId="167" fontId="0" fillId="0" borderId="15" pivotButton="0" quotePrefix="0" xfId="0"/>
    <xf numFmtId="167" fontId="0" fillId="3" borderId="15" pivotButton="0" quotePrefix="0" xfId="0"/>
    <xf numFmtId="167" fontId="0" fillId="0" borderId="17" pivotButton="0" quotePrefix="0" xfId="0"/>
    <xf numFmtId="0" fontId="0" fillId="3" borderId="24" pivotButton="0" quotePrefix="0" xfId="0"/>
    <xf numFmtId="49" fontId="12" fillId="3" borderId="18" pivotButton="0" quotePrefix="0" xfId="0"/>
    <xf numFmtId="49" fontId="13" fillId="3" borderId="15" pivotButton="0" quotePrefix="0" xfId="0"/>
    <xf numFmtId="49" fontId="11" fillId="3" borderId="24" pivotButton="0" quotePrefix="0" xfId="0"/>
    <xf numFmtId="49" fontId="0" fillId="3" borderId="27" applyAlignment="1" pivotButton="0" quotePrefix="0" xfId="0">
      <alignment horizontal="left"/>
    </xf>
    <xf numFmtId="49" fontId="0" fillId="3" borderId="14" pivotButton="0" quotePrefix="0" xfId="0"/>
    <xf numFmtId="49" fontId="0" fillId="3" borderId="14" applyAlignment="1" pivotButton="0" quotePrefix="0" xfId="0">
      <alignment horizontal="right"/>
    </xf>
    <xf numFmtId="49" fontId="13" fillId="3" borderId="15" applyAlignment="1" pivotButton="0" quotePrefix="0" xfId="0">
      <alignment horizontal="right"/>
    </xf>
    <xf numFmtId="0" fontId="0" fillId="3" borderId="28" pivotButton="0" quotePrefix="0" xfId="0"/>
    <xf numFmtId="165" fontId="11" fillId="19" borderId="20" pivotButton="0" quotePrefix="0" xfId="0"/>
    <xf numFmtId="172" fontId="11" fillId="11" borderId="20" pivotButton="0" quotePrefix="0" xfId="0"/>
    <xf numFmtId="171" fontId="11" fillId="11" borderId="20" pivotButton="0" quotePrefix="0" xfId="0"/>
    <xf numFmtId="167" fontId="14" fillId="3" borderId="15" pivotButton="0" quotePrefix="0" xfId="0"/>
    <xf numFmtId="49" fontId="0" fillId="3" borderId="14" applyAlignment="1" pivotButton="0" quotePrefix="0" xfId="0">
      <alignment horizontal="left"/>
    </xf>
    <xf numFmtId="171" fontId="11" fillId="19" borderId="20" pivotButton="0" quotePrefix="0" xfId="0"/>
    <xf numFmtId="49" fontId="0" fillId="3" borderId="27" pivotButton="0" quotePrefix="0" xfId="0"/>
    <xf numFmtId="165" fontId="0" fillId="24" borderId="15" pivotButton="0" quotePrefix="0" xfId="0"/>
    <xf numFmtId="49" fontId="0" fillId="3" borderId="14" applyAlignment="1" pivotButton="0" quotePrefix="0" xfId="0">
      <alignment horizontal="center"/>
    </xf>
    <xf numFmtId="49" fontId="15" fillId="3" borderId="14" pivotButton="0" quotePrefix="0" xfId="0"/>
    <xf numFmtId="49" fontId="15" fillId="3" borderId="14" applyAlignment="1" pivotButton="0" quotePrefix="0" xfId="0">
      <alignment horizontal="left"/>
    </xf>
    <xf numFmtId="167" fontId="11" fillId="19" borderId="20" pivotButton="0" quotePrefix="0" xfId="0"/>
    <xf numFmtId="167" fontId="16" fillId="28" borderId="20" pivotButton="0" quotePrefix="0" xfId="0"/>
    <xf numFmtId="171" fontId="16" fillId="28" borderId="20" pivotButton="0" quotePrefix="0" xfId="0"/>
    <xf numFmtId="0" fontId="16" fillId="28" borderId="20" pivotButton="0" quotePrefix="0" xfId="0"/>
    <xf numFmtId="167" fontId="14" fillId="3" borderId="18" pivotButton="0" quotePrefix="0" xfId="0"/>
    <xf numFmtId="49" fontId="11" fillId="3" borderId="15" pivotButton="0" quotePrefix="0" xfId="0"/>
    <xf numFmtId="171" fontId="11" fillId="3" borderId="14" pivotButton="0" quotePrefix="0" xfId="0"/>
    <xf numFmtId="171" fontId="11" fillId="3" borderId="15" pivotButton="0" quotePrefix="0" xfId="0"/>
    <xf numFmtId="171" fontId="13" fillId="3" borderId="15" pivotButton="0" quotePrefix="0" xfId="0"/>
    <xf numFmtId="49" fontId="11" fillId="3" borderId="28" applyAlignment="1" pivotButton="0" quotePrefix="0" xfId="0">
      <alignment horizontal="right"/>
    </xf>
    <xf numFmtId="0" fontId="11" fillId="11" borderId="20" applyAlignment="1" pivotButton="0" quotePrefix="0" xfId="0">
      <alignment horizontal="left"/>
    </xf>
    <xf numFmtId="0" fontId="13" fillId="3" borderId="15" pivotButton="0" quotePrefix="0" xfId="0"/>
    <xf numFmtId="167" fontId="11" fillId="19" borderId="20" applyAlignment="1" pivotButton="0" quotePrefix="0" xfId="0">
      <alignment horizontal="right"/>
    </xf>
    <xf numFmtId="167" fontId="11" fillId="39" borderId="20" pivotButton="0" quotePrefix="0" xfId="0"/>
    <xf numFmtId="1" fontId="11" fillId="39" borderId="20" pivotButton="0" quotePrefix="0" xfId="0"/>
    <xf numFmtId="0" fontId="0" fillId="0" borderId="15" pivotButton="0" quotePrefix="0" xfId="0"/>
    <xf numFmtId="169" fontId="0" fillId="0" borderId="15" pivotButton="0" quotePrefix="0" xfId="0"/>
    <xf numFmtId="0" fontId="0" fillId="0" borderId="29" pivotButton="0" quotePrefix="0" xfId="0"/>
    <xf numFmtId="49" fontId="11" fillId="40" borderId="20" pivotButton="0" quotePrefix="0" xfId="0"/>
    <xf numFmtId="49" fontId="0" fillId="0" borderId="30" pivotButton="0" quotePrefix="0" xfId="0"/>
    <xf numFmtId="0" fontId="0" fillId="3" borderId="30" pivotButton="0" quotePrefix="0" xfId="0"/>
    <xf numFmtId="4" fontId="0" fillId="3" borderId="30" pivotButton="0" quotePrefix="0" xfId="0"/>
    <xf numFmtId="49" fontId="0" fillId="0" borderId="31" pivotButton="0" quotePrefix="0" xfId="0"/>
    <xf numFmtId="2" fontId="11" fillId="3" borderId="24" pivotButton="0" quotePrefix="0" xfId="0"/>
    <xf numFmtId="49" fontId="9" fillId="41" borderId="19" pivotButton="0" quotePrefix="0" xfId="0"/>
    <xf numFmtId="0" fontId="9" fillId="41" borderId="20" pivotButton="0" quotePrefix="0" xfId="0"/>
    <xf numFmtId="0" fontId="10" fillId="41" borderId="20" pivotButton="0" quotePrefix="0" xfId="0"/>
    <xf numFmtId="49" fontId="0" fillId="9" borderId="19" pivotButton="0" quotePrefix="0" xfId="0"/>
    <xf numFmtId="0" fontId="0" fillId="9" borderId="20" pivotButton="0" quotePrefix="0" xfId="0"/>
    <xf numFmtId="167" fontId="11" fillId="9" borderId="20" pivotButton="0" quotePrefix="0" xfId="0"/>
    <xf numFmtId="171" fontId="11" fillId="9" borderId="20" pivotButton="0" quotePrefix="0" xfId="0"/>
    <xf numFmtId="0" fontId="11" fillId="9" borderId="20" pivotButton="0" quotePrefix="0" xfId="0"/>
    <xf numFmtId="49" fontId="17" fillId="3" borderId="15" pivotButton="0" quotePrefix="0" xfId="0"/>
    <xf numFmtId="49" fontId="0" fillId="3" borderId="15" applyAlignment="1" pivotButton="0" quotePrefix="0" xfId="0">
      <alignment horizontal="center"/>
    </xf>
    <xf numFmtId="171" fontId="11" fillId="42" borderId="20" pivotButton="0" quotePrefix="0" xfId="0"/>
    <xf numFmtId="167" fontId="11" fillId="42" borderId="20" pivotButton="0" quotePrefix="0" xfId="0"/>
    <xf numFmtId="0" fontId="11" fillId="19" borderId="20" pivotButton="0" quotePrefix="0" xfId="0"/>
    <xf numFmtId="0" fontId="11" fillId="42" borderId="20" pivotButton="0" quotePrefix="0" xfId="0"/>
    <xf numFmtId="49" fontId="0" fillId="3" borderId="27" applyAlignment="1" pivotButton="0" quotePrefix="0" xfId="0">
      <alignment horizontal="center"/>
    </xf>
    <xf numFmtId="172" fontId="11" fillId="42" borderId="20" pivotButton="0" quotePrefix="0" xfId="0"/>
    <xf numFmtId="0" fontId="0" fillId="3" borderId="32" pivotButton="0" quotePrefix="0" xfId="0"/>
    <xf numFmtId="167" fontId="0" fillId="3" borderId="24" applyAlignment="1" pivotButton="0" quotePrefix="0" xfId="0">
      <alignment horizontal="center"/>
    </xf>
    <xf numFmtId="2" fontId="11" fillId="19" borderId="20" pivotButton="0" quotePrefix="0" xfId="0"/>
    <xf numFmtId="167" fontId="11" fillId="3" borderId="24" pivotButton="0" quotePrefix="0" xfId="0"/>
    <xf numFmtId="167" fontId="11" fillId="3" borderId="15" pivotButton="0" quotePrefix="0" xfId="0"/>
    <xf numFmtId="49" fontId="0" fillId="7" borderId="19" pivotButton="0" quotePrefix="0" xfId="0"/>
    <xf numFmtId="0" fontId="0" fillId="3" borderId="18" applyAlignment="1" pivotButton="0" quotePrefix="0" xfId="0">
      <alignment horizontal="center"/>
    </xf>
    <xf numFmtId="0" fontId="0" fillId="3" borderId="15" applyAlignment="1" pivotButton="0" quotePrefix="0" xfId="0">
      <alignment horizontal="center"/>
    </xf>
    <xf numFmtId="171" fontId="0" fillId="3" borderId="15" applyAlignment="1" pivotButton="0" quotePrefix="0" xfId="0">
      <alignment horizontal="center"/>
    </xf>
    <xf numFmtId="49" fontId="11" fillId="3" borderId="15" applyAlignment="1" pivotButton="0" quotePrefix="0" xfId="0">
      <alignment horizontal="center"/>
    </xf>
    <xf numFmtId="49" fontId="15" fillId="7" borderId="19" pivotButton="0" quotePrefix="0" xfId="0"/>
    <xf numFmtId="0" fontId="15" fillId="3" borderId="18" pivotButton="0" quotePrefix="0" xfId="0"/>
    <xf numFmtId="0" fontId="15" fillId="3" borderId="15" pivotButton="0" quotePrefix="0" xfId="0"/>
    <xf numFmtId="49" fontId="13" fillId="3" borderId="27" pivotButton="0" quotePrefix="0" xfId="0"/>
    <xf numFmtId="167" fontId="13" fillId="3" borderId="14" pivotButton="0" quotePrefix="0" xfId="0"/>
    <xf numFmtId="171" fontId="11" fillId="42" borderId="33" pivotButton="0" quotePrefix="0" xfId="0"/>
    <xf numFmtId="171" fontId="11" fillId="42" borderId="34" pivotButton="0" quotePrefix="0" xfId="0"/>
    <xf numFmtId="0" fontId="0" fillId="3" borderId="35" pivotButton="0" quotePrefix="0" xfId="0"/>
    <xf numFmtId="49" fontId="0" fillId="3" borderId="19" pivotButton="0" quotePrefix="0" xfId="0"/>
    <xf numFmtId="165" fontId="11" fillId="43" borderId="20" pivotButton="0" quotePrefix="0" xfId="0"/>
    <xf numFmtId="0" fontId="11" fillId="3" borderId="20" pivotButton="0" quotePrefix="0" xfId="0"/>
    <xf numFmtId="0" fontId="0" fillId="3" borderId="36" pivotButton="0" quotePrefix="0" xfId="0"/>
    <xf numFmtId="0" fontId="0" fillId="3" borderId="27" pivotButton="0" quotePrefix="0" xfId="0"/>
    <xf numFmtId="49" fontId="9" fillId="44" borderId="19" pivotButton="0" quotePrefix="0" xfId="0"/>
    <xf numFmtId="0" fontId="0" fillId="44" borderId="20" pivotButton="0" quotePrefix="0" xfId="0"/>
    <xf numFmtId="167" fontId="0" fillId="3" borderId="24" pivotButton="0" quotePrefix="0" xfId="0"/>
    <xf numFmtId="49" fontId="11" fillId="3" borderId="28" pivotButton="0" quotePrefix="0" xfId="0"/>
    <xf numFmtId="1" fontId="11" fillId="42" borderId="20" applyAlignment="1" pivotButton="0" quotePrefix="0" xfId="0">
      <alignment horizontal="right"/>
    </xf>
    <xf numFmtId="49" fontId="11" fillId="3" borderId="32" applyAlignment="1" pivotButton="0" quotePrefix="0" xfId="0">
      <alignment horizontal="right"/>
    </xf>
    <xf numFmtId="0" fontId="0" fillId="42" borderId="20" pivotButton="0" quotePrefix="0" xfId="0"/>
    <xf numFmtId="167" fontId="13" fillId="3" borderId="18" pivotButton="0" quotePrefix="0" xfId="0"/>
    <xf numFmtId="165" fontId="13" fillId="3" borderId="15" pivotButton="0" quotePrefix="0" xfId="0"/>
    <xf numFmtId="2" fontId="11" fillId="19" borderId="20" applyAlignment="1" pivotButton="0" quotePrefix="0" xfId="0">
      <alignment horizontal="right"/>
    </xf>
    <xf numFmtId="167" fontId="15" fillId="3" borderId="15" pivotButton="0" quotePrefix="0" xfId="0"/>
    <xf numFmtId="0" fontId="10" fillId="3" borderId="15" pivotButton="0" quotePrefix="0" xfId="0"/>
    <xf numFmtId="0" fontId="11" fillId="3" borderId="15" pivotButton="0" quotePrefix="0" xfId="0"/>
    <xf numFmtId="2" fontId="11" fillId="3" borderId="24" applyAlignment="1" pivotButton="0" quotePrefix="0" xfId="0">
      <alignment horizontal="right"/>
    </xf>
    <xf numFmtId="173" fontId="13" fillId="3" borderId="15" pivotButton="0" quotePrefix="0" xfId="0"/>
    <xf numFmtId="167" fontId="13" fillId="3" borderId="15" pivotButton="0" quotePrefix="0" xfId="0"/>
    <xf numFmtId="49" fontId="18" fillId="3" borderId="15" pivotButton="0" quotePrefix="0" xfId="0"/>
    <xf numFmtId="167" fontId="11" fillId="3" borderId="15" applyAlignment="1" pivotButton="0" quotePrefix="0" xfId="0">
      <alignment horizontal="right"/>
    </xf>
    <xf numFmtId="4" fontId="0" fillId="0" borderId="0" pivotButton="0" quotePrefix="0" xfId="0"/>
    <xf numFmtId="0" fontId="0" fillId="0" borderId="37" pivotButton="1" quotePrefix="0" xfId="0"/>
    <xf numFmtId="0" fontId="0" fillId="0" borderId="38" pivotButton="1" quotePrefix="0" xfId="0"/>
    <xf numFmtId="0" fontId="0" fillId="0" borderId="38" pivotButton="0" quotePrefix="0" xfId="0"/>
    <xf numFmtId="0" fontId="0" fillId="0" borderId="39" pivotButton="0" quotePrefix="0" xfId="0"/>
    <xf numFmtId="0" fontId="0" fillId="0" borderId="40" pivotButton="0" quotePrefix="0" xfId="0"/>
    <xf numFmtId="0" fontId="0" fillId="0" borderId="37" pivotButton="0" quotePrefix="0" xfId="0"/>
    <xf numFmtId="0" fontId="0" fillId="0" borderId="41" pivotButton="0" quotePrefix="0" xfId="0"/>
    <xf numFmtId="0" fontId="0" fillId="0" borderId="42" pivotButton="0" quotePrefix="0" xfId="0"/>
    <xf numFmtId="0" fontId="0" fillId="0" borderId="43" pivotButton="0" quotePrefix="0" xfId="0"/>
    <xf numFmtId="0" fontId="0" fillId="0" borderId="44" pivotButton="0" quotePrefix="0" xfId="0"/>
    <xf numFmtId="0" fontId="0" fillId="0" borderId="46" pivotButton="0" quotePrefix="0" xfId="0"/>
    <xf numFmtId="165" fontId="0" fillId="45" borderId="0" applyAlignment="1" pivotButton="0" quotePrefix="0" xfId="0">
      <alignment horizontal="left"/>
    </xf>
    <xf numFmtId="164" fontId="0" fillId="45" borderId="0" applyAlignment="1" pivotButton="0" quotePrefix="0" xfId="0">
      <alignment horizontal="left"/>
    </xf>
    <xf numFmtId="0" fontId="9" fillId="45" borderId="0" pivotButton="0" quotePrefix="0" xfId="0"/>
    <xf numFmtId="173" fontId="0" fillId="0" borderId="0" pivotButton="0" quotePrefix="0" xfId="0"/>
    <xf numFmtId="2" fontId="0" fillId="0" borderId="0" pivotButton="0" quotePrefix="0" xfId="0"/>
    <xf numFmtId="0" fontId="12" fillId="0" borderId="0" pivotButton="0" quotePrefix="0" xfId="0"/>
    <xf numFmtId="0" fontId="9" fillId="46" borderId="0" pivotButton="0" quotePrefix="0" xfId="0"/>
    <xf numFmtId="0" fontId="11" fillId="0" borderId="0" pivotButton="0" quotePrefix="0" xfId="0"/>
    <xf numFmtId="1" fontId="9" fillId="46" borderId="0" pivotButton="0" quotePrefix="0" xfId="0"/>
    <xf numFmtId="0" fontId="0" fillId="47" borderId="0" pivotButton="0" quotePrefix="0" xfId="0"/>
    <xf numFmtId="0" fontId="11" fillId="47" borderId="0" pivotButton="0" quotePrefix="0" xfId="0"/>
    <xf numFmtId="0" fontId="20" fillId="0" borderId="0" pivotButton="0" quotePrefix="0" xfId="0"/>
    <xf numFmtId="0" fontId="21" fillId="0" borderId="0" pivotButton="0" quotePrefix="0" xfId="0"/>
    <xf numFmtId="0" fontId="21" fillId="47" borderId="0" pivotButton="0" quotePrefix="0" xfId="0"/>
    <xf numFmtId="0" fontId="0" fillId="48" borderId="0" pivotButton="0" quotePrefix="0" xfId="0"/>
    <xf numFmtId="0" fontId="21" fillId="48" borderId="0" pivotButton="0" quotePrefix="0" xfId="0"/>
    <xf numFmtId="164" fontId="0" fillId="0" borderId="0" pivotButton="0" quotePrefix="0" xfId="0"/>
    <xf numFmtId="165" fontId="0" fillId="0" borderId="0" pivotButton="0" quotePrefix="0" xfId="0"/>
    <xf numFmtId="165" fontId="20" fillId="0" borderId="0" pivotButton="0" quotePrefix="0" xfId="0"/>
    <xf numFmtId="0" fontId="11" fillId="48" borderId="0" pivotButton="0" quotePrefix="0" xfId="0"/>
    <xf numFmtId="0" fontId="0" fillId="49" borderId="0" pivotButton="0" quotePrefix="0" xfId="0"/>
    <xf numFmtId="0" fontId="11" fillId="49" borderId="0" pivotButton="0" quotePrefix="0" xfId="0"/>
    <xf numFmtId="0" fontId="2" fillId="30" borderId="26" pivotButton="0" quotePrefix="0" xfId="1"/>
    <xf numFmtId="0" fontId="2" fillId="21" borderId="26" applyAlignment="1" pivotButton="0" quotePrefix="0" xfId="1">
      <alignment horizontal="left"/>
    </xf>
    <xf numFmtId="0" fontId="2" fillId="27" borderId="26" applyAlignment="1" pivotButton="0" quotePrefix="0" xfId="1">
      <alignment horizontal="left"/>
    </xf>
    <xf numFmtId="0" fontId="2" fillId="18" borderId="26" applyAlignment="1" pivotButton="0" quotePrefix="0" xfId="1">
      <alignment horizontal="left"/>
    </xf>
    <xf numFmtId="0" fontId="2" fillId="50" borderId="26" applyAlignment="1" pivotButton="0" quotePrefix="0" xfId="1">
      <alignment horizontal="left"/>
    </xf>
    <xf numFmtId="0" fontId="2" fillId="5" borderId="26" applyAlignment="1" pivotButton="0" quotePrefix="0" xfId="1">
      <alignment horizontal="left"/>
    </xf>
    <xf numFmtId="0" fontId="19" fillId="0" borderId="26" pivotButton="0" quotePrefix="0" xfId="1"/>
    <xf numFmtId="2" fontId="2" fillId="27" borderId="26" pivotButton="0" quotePrefix="0" xfId="1"/>
    <xf numFmtId="2" fontId="2" fillId="24" borderId="26" pivotButton="0" quotePrefix="0" xfId="1"/>
    <xf numFmtId="2" fontId="2" fillId="21" borderId="26" applyAlignment="1" pivotButton="0" quotePrefix="0" xfId="1">
      <alignment horizontal="left"/>
    </xf>
    <xf numFmtId="2" fontId="2" fillId="18" borderId="26" applyAlignment="1" pivotButton="0" quotePrefix="0" xfId="1">
      <alignment horizontal="left"/>
    </xf>
    <xf numFmtId="2" fontId="2" fillId="50" borderId="26" applyAlignment="1" pivotButton="0" quotePrefix="0" xfId="1">
      <alignment horizontal="left"/>
    </xf>
    <xf numFmtId="2" fontId="2" fillId="5" borderId="26" applyAlignment="1" pivotButton="0" quotePrefix="0" xfId="1">
      <alignment horizontal="left"/>
    </xf>
    <xf numFmtId="0" fontId="2" fillId="27" borderId="26" pivotButton="0" quotePrefix="0" xfId="1"/>
    <xf numFmtId="0" fontId="2" fillId="24" borderId="26" pivotButton="0" quotePrefix="0" xfId="1"/>
    <xf numFmtId="165" fontId="2" fillId="21" borderId="26" applyAlignment="1" pivotButton="0" quotePrefix="0" xfId="1">
      <alignment horizontal="left"/>
    </xf>
    <xf numFmtId="165" fontId="2" fillId="18" borderId="26" applyAlignment="1" pivotButton="0" quotePrefix="0" xfId="1">
      <alignment horizontal="left"/>
    </xf>
    <xf numFmtId="165" fontId="2" fillId="50" borderId="26" applyAlignment="1" pivotButton="0" quotePrefix="0" xfId="1">
      <alignment horizontal="left"/>
    </xf>
    <xf numFmtId="165" fontId="2" fillId="5" borderId="26" applyAlignment="1" pivotButton="0" quotePrefix="0" xfId="1">
      <alignment horizontal="left"/>
    </xf>
    <xf numFmtId="2" fontId="2" fillId="18" borderId="26" pivotButton="0" quotePrefix="0" xfId="1"/>
    <xf numFmtId="0" fontId="2" fillId="18" borderId="26" pivotButton="0" quotePrefix="0" xfId="1"/>
    <xf numFmtId="0" fontId="2" fillId="2" borderId="26" pivotButton="0" quotePrefix="0" xfId="1"/>
    <xf numFmtId="165" fontId="2" fillId="25" borderId="26" pivotButton="0" quotePrefix="0" xfId="1"/>
    <xf numFmtId="165" fontId="2" fillId="20" borderId="26" pivotButton="0" quotePrefix="0" xfId="1"/>
    <xf numFmtId="0" fontId="2" fillId="20" borderId="26" pivotButton="0" quotePrefix="0" xfId="1"/>
    <xf numFmtId="0" fontId="2" fillId="0" borderId="26" pivotButton="0" quotePrefix="0" xfId="1"/>
    <xf numFmtId="0" fontId="2" fillId="21" borderId="26" pivotButton="0" quotePrefix="0" xfId="1"/>
    <xf numFmtId="0" fontId="2" fillId="50" borderId="26" pivotButton="0" quotePrefix="0" xfId="1"/>
    <xf numFmtId="0" fontId="2" fillId="5" borderId="26" pivotButton="0" quotePrefix="0" xfId="1"/>
    <xf numFmtId="4" fontId="2" fillId="21" borderId="26" pivotButton="0" quotePrefix="0" xfId="1"/>
    <xf numFmtId="0" fontId="1" fillId="2" borderId="26" pivotButton="0" quotePrefix="0" xfId="1"/>
    <xf numFmtId="0" fontId="2" fillId="3" borderId="26" pivotButton="0" quotePrefix="0" xfId="1"/>
    <xf numFmtId="164" fontId="2" fillId="3" borderId="26" pivotButton="0" quotePrefix="0" xfId="1"/>
    <xf numFmtId="164" fontId="2" fillId="2" borderId="26" pivotButton="0" quotePrefix="0" xfId="1"/>
    <xf numFmtId="164" fontId="2" fillId="27" borderId="26" applyAlignment="1" pivotButton="0" quotePrefix="0" xfId="1">
      <alignment horizontal="left"/>
    </xf>
    <xf numFmtId="0" fontId="2" fillId="12" borderId="26" pivotButton="0" quotePrefix="0" xfId="1"/>
    <xf numFmtId="164" fontId="2" fillId="12" borderId="26" pivotButton="0" quotePrefix="0" xfId="1"/>
    <xf numFmtId="164" fontId="8" fillId="27" borderId="26" applyAlignment="1" pivotButton="0" quotePrefix="0" xfId="1">
      <alignment horizontal="left"/>
    </xf>
    <xf numFmtId="165" fontId="2" fillId="12" borderId="26" pivotButton="0" quotePrefix="0" xfId="1"/>
    <xf numFmtId="165" fontId="2" fillId="2" borderId="26" pivotButton="0" quotePrefix="0" xfId="1"/>
    <xf numFmtId="165" fontId="2" fillId="27" borderId="26" applyAlignment="1" pivotButton="0" quotePrefix="0" xfId="1">
      <alignment horizontal="left"/>
    </xf>
    <xf numFmtId="0" fontId="2" fillId="13" borderId="26" pivotButton="0" quotePrefix="0" xfId="1"/>
    <xf numFmtId="164" fontId="2" fillId="13" borderId="26" pivotButton="0" quotePrefix="0" xfId="1"/>
    <xf numFmtId="165" fontId="2" fillId="13" borderId="26" pivotButton="0" quotePrefix="0" xfId="1"/>
    <xf numFmtId="0" fontId="2" fillId="14" borderId="26" pivotButton="0" quotePrefix="0" xfId="1"/>
    <xf numFmtId="164" fontId="2" fillId="14" borderId="26" pivotButton="0" quotePrefix="0" xfId="1"/>
    <xf numFmtId="165" fontId="2" fillId="14" borderId="26" pivotButton="0" quotePrefix="0" xfId="1"/>
    <xf numFmtId="165" fontId="2" fillId="3" borderId="26" pivotButton="0" quotePrefix="0" xfId="1"/>
    <xf numFmtId="165" fontId="2" fillId="3" borderId="26" applyAlignment="1" pivotButton="0" quotePrefix="0" xfId="1">
      <alignment horizontal="left"/>
    </xf>
    <xf numFmtId="0" fontId="22" fillId="0" borderId="0" pivotButton="0" quotePrefix="0" xfId="0"/>
    <xf numFmtId="0" fontId="23" fillId="0" borderId="0" pivotButton="0" quotePrefix="0" xfId="0"/>
    <xf numFmtId="0" fontId="24" fillId="51" borderId="0" pivotButton="0" quotePrefix="0" xfId="0"/>
    <xf numFmtId="0" fontId="0" fillId="51" borderId="0" pivotButton="0" quotePrefix="0" xfId="0"/>
    <xf numFmtId="1" fontId="0" fillId="0" borderId="0" pivotButton="0" quotePrefix="0" xfId="0"/>
    <xf numFmtId="0" fontId="11" fillId="52" borderId="0" pivotButton="0" quotePrefix="0" xfId="0"/>
    <xf numFmtId="2" fontId="11" fillId="0" borderId="0" pivotButton="0" quotePrefix="0" xfId="0"/>
    <xf numFmtId="2" fontId="11" fillId="52" borderId="0" pivotButton="0" quotePrefix="0" xfId="0"/>
    <xf numFmtId="1" fontId="11" fillId="52" borderId="0" pivotButton="0" quotePrefix="0" xfId="0"/>
    <xf numFmtId="0" fontId="25" fillId="0" borderId="0" pivotButton="0" quotePrefix="0" xfId="0"/>
    <xf numFmtId="0" fontId="26" fillId="0" borderId="0" pivotButton="0" quotePrefix="0" xfId="0"/>
    <xf numFmtId="174" fontId="0" fillId="0" borderId="0" pivotButton="0" quotePrefix="0" xfId="0"/>
    <xf numFmtId="175" fontId="0" fillId="0" borderId="0" pivotButton="0" quotePrefix="0" xfId="0"/>
    <xf numFmtId="0" fontId="27" fillId="0" borderId="0" pivotButton="0" quotePrefix="0" xfId="0"/>
    <xf numFmtId="165" fontId="20" fillId="52" borderId="0" pivotButton="0" quotePrefix="0" xfId="0"/>
    <xf numFmtId="0" fontId="0" fillId="52" borderId="0" pivotButton="0" quotePrefix="0" xfId="0"/>
    <xf numFmtId="165" fontId="0" fillId="52" borderId="0" pivotButton="0" quotePrefix="0" xfId="0"/>
    <xf numFmtId="174" fontId="0" fillId="52" borderId="0" pivotButton="0" quotePrefix="0" xfId="0"/>
    <xf numFmtId="175" fontId="0" fillId="52" borderId="0" pivotButton="0" quotePrefix="0" xfId="0"/>
    <xf numFmtId="0" fontId="28" fillId="52" borderId="0" pivotButton="0" quotePrefix="0" xfId="0"/>
    <xf numFmtId="0" fontId="29" fillId="0" borderId="0" pivotButton="0" quotePrefix="0" xfId="0"/>
    <xf numFmtId="167" fontId="20" fillId="0" borderId="0" pivotButton="0" quotePrefix="0" xfId="0"/>
    <xf numFmtId="0" fontId="30" fillId="0" borderId="0" pivotButton="0" quotePrefix="0" xfId="0"/>
    <xf numFmtId="0" fontId="31" fillId="0" borderId="0" pivotButton="0" quotePrefix="0" xfId="0"/>
    <xf numFmtId="0" fontId="33" fillId="0" borderId="0" pivotButton="0" quotePrefix="0" xfId="0"/>
    <xf numFmtId="0" fontId="21" fillId="53" borderId="0" pivotButton="0" quotePrefix="0" xfId="0"/>
    <xf numFmtId="0" fontId="34" fillId="0" borderId="0" pivotButton="0" quotePrefix="0" xfId="0"/>
    <xf numFmtId="0" fontId="36" fillId="0" borderId="0" pivotButton="0" quotePrefix="0" xfId="0"/>
    <xf numFmtId="0" fontId="20" fillId="53" borderId="0" pivotButton="0" quotePrefix="0" xfId="0"/>
    <xf numFmtId="164" fontId="20" fillId="53" borderId="0" pivotButton="0" quotePrefix="0" xfId="0"/>
    <xf numFmtId="0" fontId="11" fillId="0" borderId="49" pivotButton="0" quotePrefix="0" xfId="0"/>
    <xf numFmtId="0" fontId="0" fillId="0" borderId="49" pivotButton="0" quotePrefix="0" xfId="0"/>
    <xf numFmtId="0" fontId="0" fillId="0" borderId="50" pivotButton="0" quotePrefix="0" xfId="0"/>
    <xf numFmtId="2" fontId="0" fillId="0" borderId="50" pivotButton="0" quotePrefix="0" xfId="0"/>
    <xf numFmtId="164" fontId="20" fillId="53" borderId="50" pivotButton="0" quotePrefix="0" xfId="0"/>
    <xf numFmtId="176" fontId="0" fillId="0" borderId="50" pivotButton="0" quotePrefix="0" xfId="0"/>
    <xf numFmtId="0" fontId="0" fillId="0" borderId="51" pivotButton="0" quotePrefix="0" xfId="0"/>
    <xf numFmtId="2" fontId="0" fillId="0" borderId="51" pivotButton="0" quotePrefix="0" xfId="0"/>
    <xf numFmtId="164" fontId="20" fillId="53" borderId="51" pivotButton="0" quotePrefix="0" xfId="0"/>
    <xf numFmtId="176" fontId="0" fillId="0" borderId="51" pivotButton="0" quotePrefix="0" xfId="0"/>
    <xf numFmtId="0" fontId="9" fillId="54" borderId="53" pivotButton="0" quotePrefix="0" xfId="0"/>
    <xf numFmtId="0" fontId="9" fillId="54" borderId="54" pivotButton="0" quotePrefix="0" xfId="0"/>
    <xf numFmtId="0" fontId="11" fillId="0" borderId="55" pivotButton="0" quotePrefix="0" xfId="0"/>
    <xf numFmtId="0" fontId="11" fillId="0" borderId="56" pivotButton="0" quotePrefix="0" xfId="0"/>
    <xf numFmtId="0" fontId="9" fillId="54" borderId="57" pivotButton="0" quotePrefix="0" xfId="0"/>
    <xf numFmtId="0" fontId="0" fillId="0" borderId="58" pivotButton="0" quotePrefix="0" xfId="0"/>
    <xf numFmtId="0" fontId="0" fillId="0" borderId="59" pivotButton="0" quotePrefix="0" xfId="0"/>
    <xf numFmtId="0" fontId="21" fillId="53" borderId="49" pivotButton="0" quotePrefix="0" xfId="0"/>
    <xf numFmtId="164" fontId="21" fillId="53" borderId="49" pivotButton="0" quotePrefix="0" xfId="0"/>
    <xf numFmtId="1" fontId="21" fillId="53" borderId="49" pivotButton="0" quotePrefix="0" xfId="0"/>
    <xf numFmtId="0" fontId="33" fillId="0" borderId="49" pivotButton="0" quotePrefix="0" xfId="0"/>
    <xf numFmtId="2" fontId="11" fillId="0" borderId="49" pivotButton="0" quotePrefix="0" xfId="0"/>
    <xf numFmtId="0" fontId="35" fillId="0" borderId="49" pivotButton="0" quotePrefix="0" xfId="0"/>
    <xf numFmtId="176" fontId="35" fillId="0" borderId="49" pivotButton="0" quotePrefix="0" xfId="0"/>
    <xf numFmtId="177" fontId="11" fillId="0" borderId="49" pivotButton="0" quotePrefix="0" xfId="0"/>
    <xf numFmtId="0" fontId="11" fillId="0" borderId="52" pivotButton="0" quotePrefix="0" xfId="0"/>
    <xf numFmtId="0" fontId="33" fillId="0" borderId="60" pivotButton="0" quotePrefix="0" xfId="0"/>
    <xf numFmtId="0" fontId="0" fillId="0" borderId="60" pivotButton="0" quotePrefix="0" xfId="0"/>
    <xf numFmtId="0" fontId="11" fillId="55" borderId="0" pivotButton="0" quotePrefix="0" xfId="0"/>
    <xf numFmtId="0" fontId="0" fillId="55" borderId="0" pivotButton="0" quotePrefix="0" xfId="0"/>
    <xf numFmtId="165" fontId="20" fillId="53" borderId="0" pivotButton="0" quotePrefix="0" xfId="0"/>
    <xf numFmtId="0" fontId="37" fillId="0" borderId="0" pivotButton="0" quotePrefix="0" xfId="0"/>
    <xf numFmtId="0" fontId="38" fillId="0" borderId="0" pivotButton="0" quotePrefix="0" xfId="0"/>
    <xf numFmtId="0" fontId="25" fillId="56" borderId="0" pivotButton="0" quotePrefix="0" xfId="0"/>
    <xf numFmtId="0" fontId="25" fillId="49" borderId="0" pivotButton="0" quotePrefix="0" xfId="0"/>
    <xf numFmtId="0" fontId="25" fillId="53" borderId="0" pivotButton="0" quotePrefix="0" xfId="0"/>
    <xf numFmtId="0" fontId="25" fillId="48" borderId="0" pivotButton="0" quotePrefix="0" xfId="0"/>
    <xf numFmtId="0" fontId="25" fillId="57" borderId="0" pivotButton="0" quotePrefix="0" xfId="0"/>
    <xf numFmtId="0" fontId="11" fillId="58" borderId="0" pivotButton="0" quotePrefix="0" xfId="0"/>
    <xf numFmtId="0" fontId="0" fillId="58" borderId="0" pivotButton="0" quotePrefix="0" xfId="0"/>
    <xf numFmtId="0" fontId="0" fillId="56" borderId="0" pivotButton="0" quotePrefix="0" xfId="0"/>
    <xf numFmtId="0" fontId="11" fillId="56" borderId="0" pivotButton="0" quotePrefix="0" xfId="0"/>
    <xf numFmtId="0" fontId="0" fillId="53" borderId="0" pivotButton="0" quotePrefix="0" xfId="0"/>
    <xf numFmtId="0" fontId="11" fillId="53" borderId="0" pivotButton="0" quotePrefix="0" xfId="0"/>
    <xf numFmtId="0" fontId="0" fillId="57" borderId="0" pivotButton="0" quotePrefix="0" xfId="0"/>
    <xf numFmtId="0" fontId="0" fillId="59" borderId="0" applyAlignment="1" pivotButton="0" quotePrefix="0" xfId="0">
      <alignment horizontal="center"/>
    </xf>
    <xf numFmtId="165" fontId="20" fillId="60" borderId="0" pivotButton="0" quotePrefix="0" xfId="0"/>
    <xf numFmtId="165" fontId="0" fillId="48" borderId="0" pivotButton="0" quotePrefix="0" xfId="0"/>
    <xf numFmtId="0" fontId="25" fillId="61" borderId="0" pivotButton="0" quotePrefix="0" xfId="0"/>
    <xf numFmtId="0" fontId="25" fillId="62" borderId="0" pivotButton="0" quotePrefix="0" xfId="0"/>
    <xf numFmtId="0" fontId="25" fillId="63" borderId="0" pivotButton="0" quotePrefix="0" xfId="0"/>
    <xf numFmtId="0" fontId="25" fillId="64" borderId="0" pivotButton="0" quotePrefix="0" xfId="0"/>
    <xf numFmtId="0" fontId="40" fillId="0" borderId="0" pivotButton="0" quotePrefix="0" xfId="0"/>
    <xf numFmtId="0" fontId="42" fillId="0" borderId="0" pivotButton="0" quotePrefix="0" xfId="0"/>
    <xf numFmtId="0" fontId="44" fillId="0" borderId="0" pivotButton="0" quotePrefix="0" xfId="0"/>
    <xf numFmtId="0" fontId="11" fillId="59" borderId="0" applyAlignment="1" pivotButton="0" quotePrefix="0" xfId="0">
      <alignment horizontal="center"/>
    </xf>
    <xf numFmtId="165" fontId="0" fillId="56" borderId="0" pivotButton="0" quotePrefix="0" xfId="0"/>
    <xf numFmtId="164" fontId="0" fillId="56" borderId="0" pivotButton="0" quotePrefix="0" xfId="0"/>
    <xf numFmtId="164" fontId="0" fillId="49" borderId="0" pivotButton="0" quotePrefix="0" xfId="0"/>
    <xf numFmtId="165" fontId="0" fillId="49" borderId="0" pivotButton="0" quotePrefix="0" xfId="0"/>
    <xf numFmtId="0" fontId="0" fillId="0" borderId="0" applyAlignment="1" pivotButton="0" quotePrefix="0" xfId="0">
      <alignment horizontal="center"/>
    </xf>
    <xf numFmtId="0" fontId="32" fillId="53" borderId="0" applyAlignment="1" pivotButton="0" quotePrefix="0" xfId="0">
      <alignment horizontal="center"/>
    </xf>
    <xf numFmtId="0" fontId="39" fillId="53" borderId="0" applyAlignment="1" pivotButton="0" quotePrefix="0" xfId="0">
      <alignment horizontal="center"/>
    </xf>
    <xf numFmtId="0" fontId="41" fillId="53" borderId="0" applyAlignment="1" pivotButton="0" quotePrefix="0" xfId="0">
      <alignment horizontal="center"/>
    </xf>
    <xf numFmtId="0" fontId="43" fillId="53" borderId="0" applyAlignment="1" pivotButton="0" quotePrefix="0" xfId="0">
      <alignment horizontal="center"/>
    </xf>
    <xf numFmtId="165" fontId="0" fillId="65" borderId="0" pivotButton="0" quotePrefix="0" xfId="0"/>
    <xf numFmtId="0" fontId="0" fillId="62" borderId="0" pivotButton="0" quotePrefix="0" xfId="0"/>
    <xf numFmtId="0" fontId="36" fillId="45" borderId="0" pivotButton="0" quotePrefix="0" xfId="0"/>
    <xf numFmtId="0" fontId="11" fillId="0" borderId="0" applyAlignment="1" pivotButton="0" quotePrefix="0" xfId="0">
      <alignment horizontal="center"/>
    </xf>
    <xf numFmtId="0" fontId="11" fillId="66" borderId="0" applyAlignment="1" pivotButton="0" quotePrefix="0" xfId="0">
      <alignment horizontal="center"/>
    </xf>
    <xf numFmtId="0" fontId="0" fillId="66" borderId="0" applyAlignment="1" pivotButton="0" quotePrefix="0" xfId="0">
      <alignment horizontal="center"/>
    </xf>
    <xf numFmtId="164" fontId="20" fillId="0" borderId="0" pivotButton="0" quotePrefix="0" xfId="0"/>
    <xf numFmtId="0" fontId="33" fillId="66" borderId="0" pivotButton="0" quotePrefix="0" xfId="0"/>
    <xf numFmtId="0" fontId="45" fillId="66" borderId="0" pivotButton="0" quotePrefix="0" xfId="0"/>
    <xf numFmtId="0" fontId="25" fillId="67" borderId="0" pivotButton="0" quotePrefix="0" xfId="0"/>
    <xf numFmtId="0" fontId="46" fillId="0" borderId="0" pivotButton="0" quotePrefix="0" xfId="0"/>
    <xf numFmtId="165" fontId="0" fillId="67" borderId="0" pivotButton="0" quotePrefix="0" xfId="0"/>
    <xf numFmtId="0" fontId="0" fillId="67" borderId="0" pivotButton="0" quotePrefix="0" xfId="0"/>
    <xf numFmtId="0" fontId="47" fillId="67" borderId="0" pivotButton="0" quotePrefix="0" xfId="0"/>
    <xf numFmtId="165" fontId="0" fillId="61" borderId="0" pivotButton="0" quotePrefix="0" xfId="0"/>
    <xf numFmtId="0" fontId="0" fillId="61" borderId="0" pivotButton="0" quotePrefix="0" xfId="0"/>
    <xf numFmtId="0" fontId="47" fillId="61" borderId="0" pivotButton="0" quotePrefix="0" xfId="0"/>
    <xf numFmtId="167" fontId="0" fillId="0" borderId="0" pivotButton="0" quotePrefix="0" xfId="0"/>
    <xf numFmtId="167" fontId="0" fillId="57" borderId="0" pivotButton="0" quotePrefix="0" xfId="0"/>
    <xf numFmtId="165" fontId="0" fillId="57" borderId="0" pivotButton="0" quotePrefix="0" xfId="0"/>
    <xf numFmtId="178" fontId="0" fillId="57" borderId="0" pivotButton="0" quotePrefix="0" xfId="0"/>
    <xf numFmtId="0" fontId="11" fillId="68" borderId="0" pivotButton="0" quotePrefix="0" xfId="0"/>
    <xf numFmtId="0" fontId="11" fillId="69" borderId="0" pivotButton="0" quotePrefix="0" xfId="0"/>
    <xf numFmtId="0" fontId="46" fillId="59" borderId="0" applyAlignment="1" pivotButton="0" quotePrefix="0" xfId="0">
      <alignment horizontal="center"/>
    </xf>
    <xf numFmtId="0" fontId="47" fillId="0" borderId="0" pivotButton="0" quotePrefix="0" xfId="0"/>
    <xf numFmtId="0" fontId="0" fillId="68" borderId="0" pivotButton="0" quotePrefix="0" xfId="0"/>
    <xf numFmtId="165" fontId="0" fillId="68" borderId="0" pivotButton="0" quotePrefix="0" xfId="0"/>
    <xf numFmtId="0" fontId="0" fillId="69" borderId="0" pivotButton="0" quotePrefix="0" xfId="0"/>
    <xf numFmtId="165" fontId="0" fillId="69" borderId="0" pivotButton="0" quotePrefix="0" xfId="0"/>
    <xf numFmtId="0" fontId="35" fillId="67" borderId="0" pivotButton="0" quotePrefix="0" xfId="0"/>
    <xf numFmtId="0" fontId="48" fillId="0" borderId="0" pivotButton="0" quotePrefix="0" xfId="0"/>
    <xf numFmtId="3" fontId="0" fillId="0" borderId="0" pivotButton="0" quotePrefix="0" xfId="0"/>
    <xf numFmtId="0" fontId="35" fillId="57" borderId="0" pivotButton="0" quotePrefix="0" xfId="0"/>
    <xf numFmtId="0" fontId="49" fillId="49" borderId="0" pivotButton="0" quotePrefix="0" xfId="0"/>
    <xf numFmtId="2" fontId="0" fillId="52" borderId="0" pivotButton="0" quotePrefix="0" xfId="0"/>
    <xf numFmtId="164" fontId="0" fillId="52" borderId="0" pivotButton="0" quotePrefix="0" xfId="0"/>
    <xf numFmtId="0" fontId="35" fillId="62" borderId="0" pivotButton="0" quotePrefix="0" xfId="0"/>
    <xf numFmtId="0" fontId="35" fillId="64" borderId="0" pivotButton="0" quotePrefix="0" xfId="0"/>
    <xf numFmtId="0" fontId="50" fillId="0" borderId="0" pivotButton="0" quotePrefix="0" xfId="0"/>
    <xf numFmtId="0" fontId="11" fillId="49" borderId="0" applyAlignment="1" pivotButton="0" quotePrefix="0" xfId="0">
      <alignment wrapText="1"/>
    </xf>
    <xf numFmtId="0" fontId="49" fillId="49" borderId="0" applyAlignment="1" pivotButton="0" quotePrefix="0" xfId="0">
      <alignment wrapText="1"/>
    </xf>
    <xf numFmtId="0" fontId="0" fillId="0" borderId="0" applyAlignment="1" pivotButton="0" quotePrefix="0" xfId="0">
      <alignment wrapText="1"/>
    </xf>
    <xf numFmtId="0" fontId="11" fillId="48" borderId="0" applyAlignment="1" pivotButton="0" quotePrefix="0" xfId="0">
      <alignment wrapText="1"/>
    </xf>
    <xf numFmtId="0" fontId="0" fillId="0" borderId="0" applyAlignment="1" pivotButton="0" quotePrefix="0" xfId="0">
      <alignment horizontal="center" wrapText="1"/>
    </xf>
    <xf numFmtId="1" fontId="0" fillId="52" borderId="0" pivotButton="0" quotePrefix="0" xfId="0"/>
    <xf numFmtId="0" fontId="11" fillId="0" borderId="0" applyAlignment="1" pivotButton="0" quotePrefix="0" xfId="0">
      <alignment wrapText="1"/>
    </xf>
    <xf numFmtId="2" fontId="0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/>
    </xf>
    <xf numFmtId="3" fontId="20" fillId="53" borderId="0" pivotButton="0" quotePrefix="0" xfId="0"/>
    <xf numFmtId="0" fontId="11" fillId="67" borderId="0" applyAlignment="1" pivotButton="0" quotePrefix="0" xfId="0">
      <alignment horizontal="center"/>
    </xf>
    <xf numFmtId="0" fontId="11" fillId="53" borderId="0" applyAlignment="1" pivotButton="0" quotePrefix="0" xfId="0">
      <alignment horizontal="center"/>
    </xf>
    <xf numFmtId="0" fontId="11" fillId="70" borderId="0" pivotButton="0" quotePrefix="0" xfId="0"/>
    <xf numFmtId="0" fontId="11" fillId="70" borderId="0" applyAlignment="1" pivotButton="0" quotePrefix="0" xfId="0">
      <alignment horizontal="center"/>
    </xf>
    <xf numFmtId="0" fontId="51" fillId="48" borderId="0" pivotButton="0" quotePrefix="0" xfId="0"/>
    <xf numFmtId="0" fontId="51" fillId="53" borderId="0" pivotButton="0" quotePrefix="0" xfId="0"/>
    <xf numFmtId="0" fontId="51" fillId="70" borderId="0" pivotButton="0" quotePrefix="0" xfId="0"/>
    <xf numFmtId="165" fontId="0" fillId="53" borderId="0" pivotButton="0" quotePrefix="0" xfId="0"/>
    <xf numFmtId="0" fontId="0" fillId="70" borderId="0" pivotButton="0" quotePrefix="0" xfId="0"/>
    <xf numFmtId="0" fontId="37" fillId="0" borderId="0" pivotButton="0" quotePrefix="1" xfId="0"/>
    <xf numFmtId="0" fontId="38" fillId="0" borderId="0" pivotButton="0" quotePrefix="1" xfId="0"/>
    <xf numFmtId="0" fontId="52" fillId="0" borderId="0" pivotButton="0" quotePrefix="0" xfId="0"/>
    <xf numFmtId="0" fontId="35" fillId="48" borderId="0" pivotButton="0" quotePrefix="0" xfId="0"/>
    <xf numFmtId="0" fontId="53" fillId="0" borderId="0" pivotButton="0" quotePrefix="0" xfId="0"/>
    <xf numFmtId="168" fontId="0" fillId="0" borderId="0" pivotButton="0" quotePrefix="0" xfId="0"/>
    <xf numFmtId="16" fontId="0" fillId="0" borderId="0" pivotButton="0" quotePrefix="0" xfId="0"/>
    <xf numFmtId="16" fontId="20" fillId="53" borderId="0" pivotButton="0" quotePrefix="0" xfId="0"/>
    <xf numFmtId="168" fontId="11" fillId="0" borderId="0" pivotButton="0" quotePrefix="0" xfId="0"/>
    <xf numFmtId="0" fontId="11" fillId="57" borderId="0" pivotButton="0" quotePrefix="0" xfId="0"/>
    <xf numFmtId="0" fontId="35" fillId="53" borderId="0" pivotButton="0" quotePrefix="0" xfId="0"/>
    <xf numFmtId="0" fontId="11" fillId="65" borderId="0" pivotButton="0" quotePrefix="0" xfId="0"/>
    <xf numFmtId="178" fontId="20" fillId="53" borderId="0" pivotButton="0" quotePrefix="0" xfId="0"/>
    <xf numFmtId="179" fontId="0" fillId="0" borderId="0" pivotButton="0" quotePrefix="0" xfId="0"/>
    <xf numFmtId="0" fontId="54" fillId="0" borderId="0" pivotButton="0" quotePrefix="0" xfId="0"/>
    <xf numFmtId="0" fontId="55" fillId="0" borderId="0" pivotButton="0" quotePrefix="0" xfId="0"/>
    <xf numFmtId="167" fontId="0" fillId="52" borderId="0" pivotButton="0" quotePrefix="0" xfId="0"/>
    <xf numFmtId="179" fontId="0" fillId="52" borderId="0" pivotButton="0" quotePrefix="0" xfId="0"/>
    <xf numFmtId="164" fontId="11" fillId="0" borderId="0" pivotButton="0" quotePrefix="0" xfId="0"/>
    <xf numFmtId="0" fontId="56" fillId="0" borderId="0" pivotButton="0" quotePrefix="0" xfId="0"/>
    <xf numFmtId="0" fontId="35" fillId="61" borderId="0" pivotButton="0" quotePrefix="0" xfId="0"/>
    <xf numFmtId="180" fontId="0" fillId="0" borderId="0" pivotButton="0" quotePrefix="0" xfId="0"/>
    <xf numFmtId="181" fontId="0" fillId="0" borderId="0" pivotButton="0" quotePrefix="0" xfId="0"/>
    <xf numFmtId="0" fontId="59" fillId="0" borderId="0" pivotButton="0" quotePrefix="0" xfId="0"/>
    <xf numFmtId="0" fontId="11" fillId="61" borderId="0" pivotButton="0" quotePrefix="0" xfId="0"/>
    <xf numFmtId="0" fontId="21" fillId="49" borderId="0" pivotButton="0" quotePrefix="0" xfId="0"/>
    <xf numFmtId="2" fontId="20" fillId="53" borderId="0" pivotButton="0" quotePrefix="0" xfId="0"/>
    <xf numFmtId="0" fontId="60" fillId="0" borderId="0" pivotButton="0" quotePrefix="0" xfId="0"/>
    <xf numFmtId="0" fontId="61" fillId="0" borderId="0" pivotButton="0" quotePrefix="0" xfId="0"/>
    <xf numFmtId="0" fontId="35" fillId="49" borderId="0" pivotButton="0" quotePrefix="0" xfId="0"/>
    <xf numFmtId="0" fontId="62" fillId="0" borderId="0" pivotButton="0" quotePrefix="0" xfId="0"/>
    <xf numFmtId="0" fontId="11" fillId="49" borderId="0" pivotButton="0" quotePrefix="1" xfId="0"/>
    <xf numFmtId="0" fontId="11" fillId="71" borderId="0" pivotButton="0" quotePrefix="0" xfId="0"/>
    <xf numFmtId="0" fontId="11" fillId="72" borderId="0" pivotButton="0" quotePrefix="0" xfId="0"/>
    <xf numFmtId="0" fontId="11" fillId="73" borderId="0" pivotButton="0" quotePrefix="0" xfId="0"/>
    <xf numFmtId="2" fontId="0" fillId="62" borderId="0" pivotButton="0" quotePrefix="0" xfId="0"/>
    <xf numFmtId="2" fontId="0" fillId="49" borderId="0" pivotButton="0" quotePrefix="0" xfId="0"/>
    <xf numFmtId="165" fontId="11" fillId="0" borderId="0" pivotButton="0" quotePrefix="0" xfId="0"/>
    <xf numFmtId="2" fontId="11" fillId="62" borderId="0" pivotButton="0" quotePrefix="0" xfId="0"/>
    <xf numFmtId="2" fontId="11" fillId="49" borderId="0" pivotButton="0" quotePrefix="0" xfId="0"/>
    <xf numFmtId="2" fontId="0" fillId="56" borderId="0" pivotButton="0" quotePrefix="0" xfId="0"/>
    <xf numFmtId="164" fontId="20" fillId="49" borderId="0" pivotButton="0" quotePrefix="0" xfId="0"/>
    <xf numFmtId="2" fontId="0" fillId="53" borderId="0" pivotButton="0" quotePrefix="0" xfId="0"/>
    <xf numFmtId="0" fontId="63" fillId="0" borderId="0" pivotButton="0" quotePrefix="0" xfId="0"/>
    <xf numFmtId="0" fontId="64" fillId="0" borderId="0" pivotButton="0" quotePrefix="0" xfId="0"/>
    <xf numFmtId="0" fontId="65" fillId="0" borderId="0" pivotButton="0" quotePrefix="0" xfId="0"/>
    <xf numFmtId="0" fontId="66" fillId="46" borderId="0" pivotButton="0" quotePrefix="0" xfId="0"/>
    <xf numFmtId="0" fontId="0" fillId="46" borderId="0" pivotButton="0" quotePrefix="0" xfId="0"/>
    <xf numFmtId="1" fontId="20" fillId="53" borderId="0" pivotButton="0" quotePrefix="0" xfId="0"/>
    <xf numFmtId="0" fontId="66" fillId="74" borderId="0" pivotButton="0" quotePrefix="0" xfId="0"/>
    <xf numFmtId="0" fontId="0" fillId="74" borderId="0" pivotButton="0" quotePrefix="0" xfId="0"/>
    <xf numFmtId="0" fontId="67" fillId="0" borderId="0" pivotButton="0" quotePrefix="0" xfId="0"/>
    <xf numFmtId="164" fontId="67" fillId="0" borderId="0" pivotButton="0" quotePrefix="0" xfId="0"/>
    <xf numFmtId="1" fontId="11" fillId="0" borderId="0" pivotButton="0" quotePrefix="0" xfId="0"/>
    <xf numFmtId="0" fontId="66" fillId="75" borderId="0" pivotButton="0" quotePrefix="0" xfId="0"/>
    <xf numFmtId="0" fontId="0" fillId="75" borderId="0" pivotButton="0" quotePrefix="0" xfId="0"/>
    <xf numFmtId="0" fontId="66" fillId="76" borderId="0" pivotButton="0" quotePrefix="0" xfId="0"/>
    <xf numFmtId="0" fontId="0" fillId="76" borderId="0" pivotButton="0" quotePrefix="0" xfId="0"/>
    <xf numFmtId="0" fontId="66" fillId="77" borderId="0" pivotButton="0" quotePrefix="0" xfId="0"/>
    <xf numFmtId="0" fontId="0" fillId="77" borderId="0" pivotButton="0" quotePrefix="0" xfId="0"/>
    <xf numFmtId="0" fontId="66" fillId="78" borderId="0" pivotButton="0" quotePrefix="0" xfId="0"/>
    <xf numFmtId="0" fontId="0" fillId="78" borderId="0" pivotButton="0" quotePrefix="0" xfId="0"/>
    <xf numFmtId="0" fontId="66" fillId="79" borderId="0" pivotButton="0" quotePrefix="0" xfId="0"/>
    <xf numFmtId="0" fontId="0" fillId="79" borderId="0" pivotButton="0" quotePrefix="0" xfId="0"/>
    <xf numFmtId="0" fontId="35" fillId="0" borderId="0" pivotButton="0" quotePrefix="0" xfId="0"/>
    <xf numFmtId="0" fontId="35" fillId="80" borderId="0" pivotButton="0" quotePrefix="0" xfId="0"/>
    <xf numFmtId="179" fontId="68" fillId="49" borderId="0" pivotButton="0" quotePrefix="0" xfId="0"/>
    <xf numFmtId="0" fontId="69" fillId="0" borderId="0" pivotButton="0" quotePrefix="0" xfId="0"/>
    <xf numFmtId="0" fontId="71" fillId="47" borderId="0" pivotButton="0" quotePrefix="0" xfId="0"/>
    <xf numFmtId="0" fontId="70" fillId="0" borderId="0" pivotButton="0" quotePrefix="0" xfId="0"/>
    <xf numFmtId="0" fontId="0" fillId="0" borderId="0" pivotButton="0" quotePrefix="1" xfId="0"/>
    <xf numFmtId="0" fontId="72" fillId="0" borderId="0" pivotButton="0" quotePrefix="0" xfId="0"/>
    <xf numFmtId="179" fontId="73" fillId="49" borderId="0" pivotButton="0" quotePrefix="0" xfId="0"/>
    <xf numFmtId="0" fontId="74" fillId="0" borderId="0" pivotButton="0" quotePrefix="0" xfId="0"/>
    <xf numFmtId="0" fontId="75" fillId="0" borderId="0" pivotButton="0" quotePrefix="0" xfId="0"/>
    <xf numFmtId="0" fontId="66" fillId="81" borderId="0" pivotButton="0" quotePrefix="0" xfId="0"/>
    <xf numFmtId="0" fontId="0" fillId="81" borderId="0" pivotButton="0" quotePrefix="0" xfId="0"/>
    <xf numFmtId="14" fontId="0" fillId="0" borderId="0" pivotButton="0" quotePrefix="0" xfId="0"/>
    <xf numFmtId="20" fontId="0" fillId="0" borderId="0" pivotButton="0" quotePrefix="0" xfId="0"/>
    <xf numFmtId="0" fontId="11" fillId="82" borderId="0" pivotButton="0" quotePrefix="0" xfId="0"/>
    <xf numFmtId="3" fontId="21" fillId="53" borderId="0" pivotButton="0" quotePrefix="0" xfId="0"/>
    <xf numFmtId="0" fontId="76" fillId="0" borderId="0" pivotButton="0" quotePrefix="0" xfId="0"/>
    <xf numFmtId="182" fontId="0" fillId="0" borderId="0" pivotButton="0" quotePrefix="0" xfId="0"/>
    <xf numFmtId="183" fontId="0" fillId="0" borderId="0" pivotButton="0" quotePrefix="0" xfId="0"/>
    <xf numFmtId="0" fontId="35" fillId="63" borderId="0" pivotButton="0" quotePrefix="0" xfId="0"/>
    <xf numFmtId="11" fontId="20" fillId="53" borderId="0" pivotButton="0" quotePrefix="0" xfId="0"/>
    <xf numFmtId="178" fontId="0" fillId="0" borderId="0" pivotButton="0" quotePrefix="0" xfId="0"/>
    <xf numFmtId="184" fontId="0" fillId="0" borderId="0" pivotButton="0" quotePrefix="0" xfId="0"/>
    <xf numFmtId="185" fontId="0" fillId="0" borderId="0" pivotButton="0" quotePrefix="0" xfId="0"/>
    <xf numFmtId="167" fontId="20" fillId="53" borderId="0" pivotButton="0" quotePrefix="0" xfId="0"/>
    <xf numFmtId="0" fontId="35" fillId="84" borderId="0" pivotButton="0" quotePrefix="0" xfId="0"/>
    <xf numFmtId="0" fontId="66" fillId="85" borderId="0" pivotButton="0" quotePrefix="0" xfId="0"/>
    <xf numFmtId="0" fontId="0" fillId="85" borderId="0" pivotButton="0" quotePrefix="0" xfId="0"/>
    <xf numFmtId="9" fontId="20" fillId="53" borderId="0" pivotButton="0" quotePrefix="0" xfId="0"/>
    <xf numFmtId="0" fontId="66" fillId="54" borderId="0" pivotButton="0" quotePrefix="0" xfId="0"/>
    <xf numFmtId="0" fontId="0" fillId="54" borderId="0" pivotButton="0" quotePrefix="0" xfId="0"/>
    <xf numFmtId="0" fontId="77" fillId="46" borderId="0" pivotButton="0" quotePrefix="0" xfId="0"/>
    <xf numFmtId="0" fontId="71" fillId="0" borderId="0" pivotButton="0" quotePrefix="0" xfId="0"/>
    <xf numFmtId="0" fontId="71" fillId="49" borderId="0" pivotButton="0" quotePrefix="0" xfId="0"/>
    <xf numFmtId="0" fontId="77" fillId="74" borderId="0" pivotButton="0" quotePrefix="0" xfId="0"/>
    <xf numFmtId="0" fontId="71" fillId="48" borderId="0" pivotButton="0" quotePrefix="0" xfId="0"/>
    <xf numFmtId="0" fontId="78" fillId="0" borderId="0" pivotButton="0" quotePrefix="0" xfId="0"/>
    <xf numFmtId="0" fontId="79" fillId="0" borderId="0" pivotButton="0" quotePrefix="0" xfId="0"/>
    <xf numFmtId="49" fontId="21" fillId="47" borderId="0" pivotButton="0" quotePrefix="0" xfId="0"/>
    <xf numFmtId="0" fontId="66" fillId="86" borderId="0" pivotButton="0" quotePrefix="0" xfId="0"/>
    <xf numFmtId="0" fontId="0" fillId="86" borderId="0" pivotButton="0" quotePrefix="0" xfId="0"/>
    <xf numFmtId="0" fontId="0" fillId="84" borderId="0" pivotButton="0" quotePrefix="0" xfId="0"/>
    <xf numFmtId="3" fontId="0" fillId="84" borderId="0" pivotButton="0" quotePrefix="0" xfId="0"/>
    <xf numFmtId="0" fontId="80" fillId="0" borderId="0" pivotButton="0" quotePrefix="0" xfId="0"/>
    <xf numFmtId="0" fontId="81" fillId="0" borderId="0" pivotButton="0" quotePrefix="0" xfId="0"/>
    <xf numFmtId="0" fontId="82" fillId="0" borderId="0" pivotButton="0" quotePrefix="0" xfId="0"/>
    <xf numFmtId="0" fontId="83" fillId="0" borderId="0" pivotButton="0" quotePrefix="0" xfId="0"/>
    <xf numFmtId="0" fontId="84" fillId="77" borderId="0" pivotButton="0" quotePrefix="0" xfId="0"/>
    <xf numFmtId="0" fontId="85" fillId="87" borderId="0" pivotButton="0" quotePrefix="0" xfId="0"/>
    <xf numFmtId="0" fontId="85" fillId="87" borderId="26" pivotButton="0" quotePrefix="0" xfId="1"/>
    <xf numFmtId="0" fontId="65" fillId="0" borderId="26" pivotButton="0" quotePrefix="0" xfId="1"/>
    <xf numFmtId="0" fontId="11" fillId="53" borderId="26" pivotButton="0" quotePrefix="0" xfId="1"/>
    <xf numFmtId="0" fontId="19" fillId="0" borderId="26" pivotButton="0" quotePrefix="1" xfId="1"/>
    <xf numFmtId="0" fontId="85" fillId="88" borderId="0" pivotButton="0" quotePrefix="0" xfId="0"/>
    <xf numFmtId="0" fontId="11" fillId="89" borderId="0" pivotButton="0" quotePrefix="0" xfId="0"/>
    <xf numFmtId="0" fontId="85" fillId="88" borderId="26" pivotButton="0" quotePrefix="0" xfId="1"/>
    <xf numFmtId="0" fontId="11" fillId="89" borderId="26" pivotButton="0" quotePrefix="0" xfId="1"/>
    <xf numFmtId="0" fontId="86" fillId="0" borderId="0" pivotButton="0" quotePrefix="0" xfId="0"/>
    <xf numFmtId="0" fontId="87" fillId="53" borderId="0" pivotButton="0" quotePrefix="0" xfId="0"/>
    <xf numFmtId="0" fontId="88" fillId="88" borderId="0" pivotButton="0" quotePrefix="0" xfId="0"/>
    <xf numFmtId="0" fontId="86" fillId="0" borderId="0" pivotButton="0" quotePrefix="1" xfId="0"/>
    <xf numFmtId="0" fontId="87" fillId="89" borderId="0" pivotButton="0" quotePrefix="0" xfId="0"/>
    <xf numFmtId="2" fontId="2" fillId="3" borderId="0" applyAlignment="1" pivotButton="0" quotePrefix="0" xfId="0">
      <alignment horizontal="left" vertical="center" wrapText="1"/>
    </xf>
    <xf numFmtId="0" fontId="0" fillId="0" borderId="0" pivotButton="0" quotePrefix="0" xfId="0"/>
    <xf numFmtId="2" fontId="2" fillId="3" borderId="0" applyAlignment="1" pivotButton="0" quotePrefix="0" xfId="0">
      <alignment horizontal="left" vertical="center"/>
    </xf>
    <xf numFmtId="0" fontId="2" fillId="2" borderId="8" applyAlignment="1" pivotButton="0" quotePrefix="0" xfId="0">
      <alignment vertical="center" wrapText="1"/>
    </xf>
    <xf numFmtId="0" fontId="4" fillId="0" borderId="9" pivotButton="0" quotePrefix="0" xfId="0"/>
    <xf numFmtId="0" fontId="4" fillId="0" borderId="10" pivotButton="0" quotePrefix="0" xfId="0"/>
    <xf numFmtId="0" fontId="4" fillId="0" borderId="0" applyAlignment="1" pivotButton="0" quotePrefix="0" xfId="0">
      <alignment vertical="center" wrapText="1"/>
    </xf>
    <xf numFmtId="0" fontId="2" fillId="28" borderId="8" applyAlignment="1" pivotButton="0" quotePrefix="0" xfId="0">
      <alignment horizontal="center" vertical="center" wrapText="1"/>
    </xf>
    <xf numFmtId="0" fontId="2" fillId="2" borderId="8" applyAlignment="1" pivotButton="0" quotePrefix="0" xfId="0">
      <alignment horizontal="center" vertical="center" wrapText="1"/>
    </xf>
    <xf numFmtId="0" fontId="4" fillId="3" borderId="0" applyAlignment="1" pivotButton="0" quotePrefix="0" xfId="0">
      <alignment horizontal="left"/>
    </xf>
    <xf numFmtId="0" fontId="2" fillId="9" borderId="8" applyAlignment="1" pivotButton="0" quotePrefix="0" xfId="0">
      <alignment vertical="center" wrapText="1"/>
    </xf>
    <xf numFmtId="49" fontId="11" fillId="3" borderId="21" applyAlignment="1" pivotButton="0" quotePrefix="0" xfId="0">
      <alignment horizontal="center"/>
    </xf>
    <xf numFmtId="0" fontId="4" fillId="0" borderId="22" pivotButton="0" quotePrefix="0" xfId="0"/>
    <xf numFmtId="0" fontId="4" fillId="0" borderId="23" pivotButton="0" quotePrefix="0" xfId="0"/>
    <xf numFmtId="49" fontId="11" fillId="38" borderId="25" applyAlignment="1" pivotButton="0" quotePrefix="0" xfId="0">
      <alignment horizontal="center"/>
    </xf>
    <xf numFmtId="0" fontId="4" fillId="0" borderId="26" pivotButton="0" quotePrefix="0" xfId="0"/>
    <xf numFmtId="49" fontId="11" fillId="38" borderId="25" pivotButton="0" quotePrefix="0" xfId="0"/>
    <xf numFmtId="0" fontId="35" fillId="62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/>
    </xf>
    <xf numFmtId="0" fontId="35" fillId="64" borderId="0" applyAlignment="1" pivotButton="0" quotePrefix="0" xfId="0">
      <alignment horizontal="center" wrapText="1"/>
    </xf>
    <xf numFmtId="0" fontId="35" fillId="62" borderId="0" applyAlignment="1" pivotButton="0" quotePrefix="0" xfId="0">
      <alignment horizontal="center" wrapText="1"/>
    </xf>
    <xf numFmtId="0" fontId="0" fillId="0" borderId="37" pivotButton="0" quotePrefix="0" xfId="0"/>
    <xf numFmtId="0" fontId="0" fillId="0" borderId="43" pivotButton="0" quotePrefix="0" xfId="0"/>
    <xf numFmtId="0" fontId="0" fillId="0" borderId="41" pivotButton="0" quotePrefix="0" xfId="0"/>
    <xf numFmtId="0" fontId="0" fillId="0" borderId="44" pivotButton="0" quotePrefix="0" xfId="0"/>
    <xf numFmtId="0" fontId="0" fillId="0" borderId="26" pivotButton="0" quotePrefix="0" xfId="0"/>
    <xf numFmtId="0" fontId="0" fillId="0" borderId="45" pivotButton="0" quotePrefix="0" xfId="0"/>
    <xf numFmtId="0" fontId="0" fillId="0" borderId="46" pivotButton="0" quotePrefix="0" xfId="0"/>
    <xf numFmtId="0" fontId="0" fillId="0" borderId="47" pivotButton="0" quotePrefix="0" xfId="0"/>
    <xf numFmtId="0" fontId="0" fillId="0" borderId="48" pivotButton="0" quotePrefix="0" xfId="0"/>
    <xf numFmtId="0" fontId="24" fillId="83" borderId="0" applyAlignment="1" pivotButton="0" quotePrefix="0" xfId="0">
      <alignment horizontal="center"/>
    </xf>
    <xf numFmtId="0" fontId="89" fillId="0" borderId="0" applyAlignment="1" pivotButton="0" quotePrefix="0" xfId="0">
      <alignment vertical="top" wrapText="1"/>
    </xf>
    <xf numFmtId="0" fontId="85" fillId="87" borderId="0" applyAlignment="1" pivotButton="0" quotePrefix="0" xfId="0">
      <alignment horizontal="center"/>
    </xf>
    <xf numFmtId="0" fontId="85" fillId="88" borderId="0" applyAlignment="1" pivotButton="0" quotePrefix="0" xfId="0">
      <alignment horizontal="center"/>
    </xf>
  </cellXfs>
  <cellStyles count="2">
    <cellStyle name="Normal" xfId="0" builtinId="0"/>
    <cellStyle name="Normal 2" xfId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omments/comment1.xml><?xml version="1.0" encoding="utf-8"?>
<comments xmlns="http://schemas.openxmlformats.org/spreadsheetml/2006/main">
  <authors>
    <author>Tony Koop</author>
  </authors>
  <commentList>
    <comment ref="B5" authorId="0" shapeId="0">
      <text>
        <t>Tony Koop:
53 cm standard — 95% of handpans use this size</t>
      </text>
    </comment>
    <comment ref="B6" authorId="0" shapeId="0">
      <text>
        <t>Tony Koop:
24 cm typical depth</t>
      </text>
    </comment>
    <comment ref="B8" authorId="0" shapeId="0">
      <text>
        <t>Tony Koop:
Affects Helmholtz bass frequency</t>
      </text>
    </comment>
    <comment ref="E38" authorId="0" shapeId="0">
      <text>
        <t>Tony Koop:
Octave above fundamental</t>
      </text>
    </comment>
    <comment ref="F38" authorId="0" shapeId="0">
      <text>
        <t>Tony Koop:
Compound 5th (12th) = 3× fundamental</t>
      </text>
    </comment>
    <comment ref="I38" authorId="0" shapeId="0">
      <text>
        <t>Tony Koop:
Ding is the center dome, not an oval field</t>
      </text>
    </comment>
    <comment ref="E39" authorId="0" shapeId="0">
      <text>
        <t>Tony Koop:
Octave above fundamental</t>
      </text>
    </comment>
    <comment ref="F39" authorId="0" shapeId="0">
      <text>
        <t>Tony Koop:
Compound 5th (12th) = 3× fundamental</t>
      </text>
    </comment>
    <comment ref="I39" authorId="0" shapeId="0">
      <text>
        <t>Empirical: lower freq = larger field. Reference: A3 (220Hz) ≈ 3.5" wide</t>
      </text>
    </comment>
    <comment ref="J39" authorId="0" shapeId="0">
      <text>
        <t>Tony Koop:
Height ≈ 1.3× width (oval)</t>
      </text>
    </comment>
    <comment ref="I40" authorId="0" shapeId="0">
      <text>
        <t>Empirical: lower freq = larger field. Reference: A3 (220Hz) ≈ 3.5" wide</t>
      </text>
    </comment>
    <comment ref="J40" authorId="0" shapeId="0">
      <text>
        <t>Tony Koop:
Height ≈ 1.3× width (oval)</t>
      </text>
    </comment>
    <comment ref="I41" authorId="0" shapeId="0">
      <text>
        <t>Empirical: lower freq = larger field. Reference: A3 (220Hz) ≈ 3.5" wide</t>
      </text>
    </comment>
    <comment ref="J41" authorId="0" shapeId="0">
      <text>
        <t>Tony Koop:
Height ≈ 1.3× width (oval)</t>
      </text>
    </comment>
    <comment ref="I42" authorId="0" shapeId="0">
      <text>
        <t>Empirical: lower freq = larger field. Reference: A3 (220Hz) ≈ 3.5" wide</t>
      </text>
    </comment>
    <comment ref="J42" authorId="0" shapeId="0">
      <text>
        <t>Tony Koop:
Height ≈ 1.3× width (oval)</t>
      </text>
    </comment>
    <comment ref="I43" authorId="0" shapeId="0">
      <text>
        <t>Empirical: lower freq = larger field. Reference: A3 (220Hz) ≈ 3.5" wide</t>
      </text>
    </comment>
    <comment ref="J43" authorId="0" shapeId="0">
      <text>
        <t>Tony Koop:
Height ≈ 1.3× width (oval)</t>
      </text>
    </comment>
    <comment ref="I44" authorId="0" shapeId="0">
      <text>
        <t>Empirical: lower freq = larger field. Reference: A3 (220Hz) ≈ 3.5" wide</t>
      </text>
    </comment>
    <comment ref="J44" authorId="0" shapeId="0">
      <text>
        <t>Tony Koop:
Height ≈ 1.3× width (oval)</t>
      </text>
    </comment>
    <comment ref="I45" authorId="0" shapeId="0">
      <text>
        <t>Empirical: lower freq = larger field. Reference: A3 (220Hz) ≈ 3.5" wide</t>
      </text>
    </comment>
    <comment ref="J45" authorId="0" shapeId="0">
      <text>
        <t>Tony Koop:
Height ≈ 1.3× width (oval)</t>
      </text>
    </comment>
    <comment ref="I46" authorId="0" shapeId="0">
      <text>
        <t>Empirical: lower freq = larger field. Reference: A3 (220Hz) ≈ 3.5" wide</t>
      </text>
    </comment>
    <comment ref="J46" authorId="0" shapeId="0">
      <text>
        <t>Tony Koop:
Height ≈ 1.3× width (oval)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6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2.75"/>
  <cols>
    <col width="137.140625" customWidth="1" style="817" min="1" max="1"/>
    <col width="30.42578125" customWidth="1" style="817" min="2" max="2"/>
    <col width="22.85546875" customWidth="1" style="817" min="3" max="3"/>
    <col width="26.7109375" customWidth="1" style="817" min="4" max="4"/>
    <col width="34.28515625" customWidth="1" style="817" min="5" max="5"/>
    <col width="26.7109375" customWidth="1" style="817" min="6" max="6"/>
    <col width="19" customWidth="1" style="817" min="7" max="7"/>
    <col width="15.28515625" customWidth="1" style="817" min="8" max="8"/>
    <col width="19" customWidth="1" style="817" min="9" max="11"/>
  </cols>
  <sheetData>
    <row r="1" ht="18" customHeight="1" s="817">
      <c r="A1" s="470" t="inlineStr">
        <is>
          <t>Handpan / Hang Drum — Clamped Steel Plate + Helmholtz Resonator</t>
        </is>
      </c>
    </row>
    <row r="2">
      <c r="A2" s="734" t="inlineStr">
        <is>
          <t>Steel Idiophone · Nitrided or Stainless Steel · Ding + 8 Tone Fields · Gu Port (Helmholtz Bass) · Hand-Tuned Harmonics</t>
        </is>
      </c>
    </row>
    <row r="4" ht="15" customHeight="1" s="817">
      <c r="A4" s="735" t="inlineStr">
        <is>
          <t>DESIGN INPUTS</t>
        </is>
      </c>
      <c r="B4" s="736" t="n"/>
      <c r="C4" s="736" t="n"/>
      <c r="D4" s="736" t="n"/>
    </row>
    <row r="5">
      <c r="A5" t="inlineStr">
        <is>
          <t>Shell Diameter (in)</t>
        </is>
      </c>
      <c r="B5" s="565" t="n">
        <v>21</v>
      </c>
      <c r="C5" t="inlineStr">
        <is>
          <t>← 53 cm standard; original Hang = 52 cm (20.5"); range 18–24"</t>
        </is>
      </c>
    </row>
    <row r="6">
      <c r="A6" t="inlineStr">
        <is>
          <t>Shell Height (in)</t>
        </is>
      </c>
      <c r="B6" s="565" t="n">
        <v>9.5</v>
      </c>
      <c r="C6" t="inlineStr">
        <is>
          <t>← 8–10" typical; deeper = more bass resonance</t>
        </is>
      </c>
    </row>
    <row r="7">
      <c r="A7" t="inlineStr">
        <is>
          <t>Steel Thickness (mm)</t>
        </is>
      </c>
      <c r="B7" s="565" t="n">
        <v>1</v>
      </c>
      <c r="C7" t="inlineStr">
        <is>
          <t>← 0.8–1.2 mm; thinner = easier to shape, higher pitch tendency</t>
        </is>
      </c>
    </row>
    <row r="8">
      <c r="A8" t="inlineStr">
        <is>
          <t>Gu Port Diameter (in)</t>
        </is>
      </c>
      <c r="B8" s="565" t="n">
        <v>3.5</v>
      </c>
      <c r="C8" t="inlineStr">
        <is>
          <t>← 3–4.5"; larger = lower Helmholtz bass</t>
        </is>
      </c>
    </row>
    <row r="9">
      <c r="A9" t="inlineStr">
        <is>
          <t>Gu Port Depth (in)</t>
        </is>
      </c>
      <c r="B9" s="565" t="n">
        <v>0.5</v>
      </c>
      <c r="C9" t="inlineStr">
        <is>
          <t>← Rolled lip depth (neck length for Helmholtz calc)</t>
        </is>
      </c>
    </row>
    <row r="10">
      <c r="A10" t="inlineStr">
        <is>
          <t>Material</t>
        </is>
      </c>
      <c r="B10" s="564" t="inlineStr">
        <is>
          <t>Nitrided DC04</t>
        </is>
      </c>
      <c r="C10" t="inlineStr">
        <is>
          <t>← DC04 (nitrided) | 430 Stainless | Ember Steel</t>
        </is>
      </c>
    </row>
    <row r="11">
      <c r="A11" t="inlineStr">
        <is>
          <t>Tuning Standard (Hz)</t>
        </is>
      </c>
      <c r="B11" s="737" t="n">
        <v>440</v>
      </c>
      <c r="C11" t="inlineStr">
        <is>
          <t>← 440 Hz standard; some makers use 432 Hz</t>
        </is>
      </c>
    </row>
    <row r="12">
      <c r="A12" t="inlineStr">
        <is>
          <t>Number of Tone Fields</t>
        </is>
      </c>
      <c r="B12" s="737" t="n">
        <v>9</v>
      </c>
      <c r="C12" t="inlineStr">
        <is>
          <t>← Ding (center) + 8 surrounding; range 7–17</t>
        </is>
      </c>
    </row>
    <row r="13">
      <c r="A13" t="inlineStr">
        <is>
          <t>Selected Scale</t>
        </is>
      </c>
      <c r="B13" s="564" t="inlineStr">
        <is>
          <t>D Kurd</t>
        </is>
      </c>
      <c r="C13" t="inlineStr">
        <is>
          <t>← Choose from Scale Library below (row 30+)</t>
        </is>
      </c>
    </row>
    <row r="15" ht="15" customHeight="1" s="817">
      <c r="A15" s="738" t="inlineStr">
        <is>
          <t>GU BASS — Helmholtz Resonator: f = (c/2π)√(A / (V × L))</t>
        </is>
      </c>
      <c r="B15" s="739" t="n"/>
      <c r="C15" s="739" t="n"/>
      <c r="D15" s="739" t="n"/>
    </row>
    <row r="16">
      <c r="A16" t="inlineStr">
        <is>
          <t>Speed of Sound (in/s)</t>
        </is>
      </c>
      <c r="B16" s="662">
        <f>13552</f>
        <v/>
      </c>
      <c r="C16" t="inlineStr">
        <is>
          <t>← At 68°F / 20°C</t>
        </is>
      </c>
    </row>
    <row r="17">
      <c r="A17" t="inlineStr">
        <is>
          <t>Gu Port Area (in²)</t>
        </is>
      </c>
      <c r="B17" s="482">
        <f>PI()*(B8/2)^2</f>
        <v/>
      </c>
      <c r="C17" t="inlineStr">
        <is>
          <t>← A = π × (port_Ø/2)²</t>
        </is>
      </c>
    </row>
    <row r="18">
      <c r="A18" t="inlineStr">
        <is>
          <t>Shell Internal Volume (in³)</t>
        </is>
      </c>
      <c r="B18" s="481">
        <f>(4/3)*PI()*(B5/2)^2*(B6/2)</f>
        <v/>
      </c>
      <c r="C18" t="inlineStr">
        <is>
          <t>← V ≈ ⁴⁄₃πr²h (lenticular shell: 2 oblate spheroid halves)</t>
        </is>
      </c>
    </row>
    <row r="19">
      <c r="A19" t="inlineStr">
        <is>
          <t>Gu Neck Length (in)</t>
        </is>
      </c>
      <c r="B19" s="482">
        <f>B9+0.6*(B8/2)</f>
        <v/>
      </c>
      <c r="C19" t="inlineStr">
        <is>
          <t>← Physical depth + end correction (0.6 × radius)</t>
        </is>
      </c>
    </row>
    <row r="20">
      <c r="A20" t="inlineStr">
        <is>
          <t>Helmholtz Frequency (Hz)</t>
        </is>
      </c>
      <c r="B20" s="707">
        <f>(B16/(2*PI()))*SQRT(B17/(B18*B19))</f>
        <v/>
      </c>
    </row>
    <row r="21">
      <c r="A21" t="inlineStr">
        <is>
          <t>Nearest Note</t>
        </is>
      </c>
      <c r="B21" s="472">
        <f>CHOOSE(MOD(ROUND(12*LOG(B20/B11,2)+69,0),12)+1,"C","C#","D","D#","E","F","F#","G","G#","A","A#","B")&amp;INT((ROUND(12*LOG(B20/B11,2)+69,0))/12-1)</f>
        <v/>
      </c>
      <c r="C21" t="inlineStr">
        <is>
          <t>← Typical handpan Gu bass range: C2–G2</t>
        </is>
      </c>
    </row>
    <row r="22">
      <c r="A22" t="inlineStr">
        <is>
          <t>Cents Deviation</t>
        </is>
      </c>
      <c r="B22" s="481">
        <f>1200*LOG(B20/(B11*2^((ROUND(12*LOG(B20/B11,2)+69,0)-69)/12)),2)</f>
        <v/>
      </c>
      <c r="C22" t="inlineStr">
        <is>
          <t>← + sharp / − flat from nearest ET note</t>
        </is>
      </c>
    </row>
    <row r="24" ht="15" customHeight="1" s="817">
      <c r="A24" s="743" t="inlineStr">
        <is>
          <t>SCALE LIBRARY — Popular Handpan Tunings (Ding + 8 Tone Fields)</t>
        </is>
      </c>
      <c r="B24" s="744" t="n"/>
      <c r="C24" s="744" t="n"/>
      <c r="D24" s="744" t="n"/>
      <c r="E24" s="744" t="n"/>
      <c r="F24" s="744" t="n"/>
      <c r="G24" s="744" t="n"/>
      <c r="H24" s="744" t="n"/>
      <c r="I24" s="744" t="n"/>
      <c r="J24" s="744" t="n"/>
      <c r="K24" s="744" t="n"/>
    </row>
    <row r="25">
      <c r="A25" s="486" t="inlineStr">
        <is>
          <t>Scale Name</t>
        </is>
      </c>
      <c r="B25" s="486" t="inlineStr">
        <is>
          <t>Mood</t>
        </is>
      </c>
      <c r="C25" s="486" t="inlineStr">
        <is>
          <t>Ding</t>
        </is>
      </c>
      <c r="D25" s="486" t="n">
        <v>1</v>
      </c>
      <c r="E25" s="486" t="n">
        <v>2</v>
      </c>
      <c r="F25" s="486" t="n">
        <v>3</v>
      </c>
      <c r="G25" s="486" t="n">
        <v>4</v>
      </c>
      <c r="H25" s="486" t="n">
        <v>5</v>
      </c>
      <c r="I25" s="486" t="n">
        <v>6</v>
      </c>
      <c r="J25" s="486" t="n">
        <v>7</v>
      </c>
      <c r="K25" s="486" t="n">
        <v>8</v>
      </c>
    </row>
    <row r="26">
      <c r="A26" t="inlineStr">
        <is>
          <t>D Kurd</t>
        </is>
      </c>
      <c r="B26" t="inlineStr">
        <is>
          <t>Versatile minor</t>
        </is>
      </c>
      <c r="C26" t="inlineStr">
        <is>
          <t>D3</t>
        </is>
      </c>
      <c r="D26" t="inlineStr">
        <is>
          <t>A3</t>
        </is>
      </c>
      <c r="E26" t="inlineStr">
        <is>
          <t>Bb3</t>
        </is>
      </c>
      <c r="F26" t="inlineStr">
        <is>
          <t>C4</t>
        </is>
      </c>
      <c r="G26" t="inlineStr">
        <is>
          <t>D4</t>
        </is>
      </c>
      <c r="H26" t="inlineStr">
        <is>
          <t>E4</t>
        </is>
      </c>
      <c r="I26" t="inlineStr">
        <is>
          <t>F4</t>
        </is>
      </c>
      <c r="J26" t="inlineStr">
        <is>
          <t>G4</t>
        </is>
      </c>
      <c r="K26" t="inlineStr">
        <is>
          <t>A4</t>
        </is>
      </c>
    </row>
    <row r="27">
      <c r="A27" t="inlineStr">
        <is>
          <t>D Celtic Minor</t>
        </is>
      </c>
      <c r="B27" t="inlineStr">
        <is>
          <t>Open, spacious</t>
        </is>
      </c>
      <c r="C27" t="inlineStr">
        <is>
          <t>D3</t>
        </is>
      </c>
      <c r="D27" t="inlineStr">
        <is>
          <t>A3</t>
        </is>
      </c>
      <c r="E27" t="inlineStr">
        <is>
          <t>C4</t>
        </is>
      </c>
      <c r="F27" t="inlineStr">
        <is>
          <t>D4</t>
        </is>
      </c>
      <c r="G27" t="inlineStr">
        <is>
          <t>E4</t>
        </is>
      </c>
      <c r="H27" t="inlineStr">
        <is>
          <t>F4</t>
        </is>
      </c>
      <c r="I27" t="inlineStr">
        <is>
          <t>G4</t>
        </is>
      </c>
      <c r="J27" t="inlineStr">
        <is>
          <t>A4</t>
        </is>
      </c>
      <c r="K27" t="inlineStr">
        <is>
          <t>C5</t>
        </is>
      </c>
    </row>
    <row r="28">
      <c r="A28" t="inlineStr">
        <is>
          <t>C# Pygmy</t>
        </is>
      </c>
      <c r="B28" t="inlineStr">
        <is>
          <t>Dreamy, grounding</t>
        </is>
      </c>
      <c r="C28" t="inlineStr">
        <is>
          <t>C#3</t>
        </is>
      </c>
      <c r="D28" t="inlineStr">
        <is>
          <t>G#3</t>
        </is>
      </c>
      <c r="E28" t="inlineStr">
        <is>
          <t>B3</t>
        </is>
      </c>
      <c r="F28" t="inlineStr">
        <is>
          <t>C#4</t>
        </is>
      </c>
      <c r="G28" t="inlineStr">
        <is>
          <t>D#4</t>
        </is>
      </c>
      <c r="H28" t="inlineStr">
        <is>
          <t>G#4</t>
        </is>
      </c>
      <c r="I28" t="inlineStr">
        <is>
          <t>B4</t>
        </is>
      </c>
      <c r="J28" t="inlineStr">
        <is>
          <t>C#5</t>
        </is>
      </c>
      <c r="K28" t="inlineStr">
        <is>
          <t>D#5</t>
        </is>
      </c>
    </row>
    <row r="29">
      <c r="A29" t="inlineStr">
        <is>
          <t>E Hijaz</t>
        </is>
      </c>
      <c r="B29" t="inlineStr">
        <is>
          <t>Exotic, Middle Eastern</t>
        </is>
      </c>
      <c r="C29" t="inlineStr">
        <is>
          <t>E3</t>
        </is>
      </c>
      <c r="D29" t="inlineStr">
        <is>
          <t>B3</t>
        </is>
      </c>
      <c r="E29" t="inlineStr">
        <is>
          <t>C4</t>
        </is>
      </c>
      <c r="F29" t="inlineStr">
        <is>
          <t>D#4</t>
        </is>
      </c>
      <c r="G29" t="inlineStr">
        <is>
          <t>E4</t>
        </is>
      </c>
      <c r="H29" t="inlineStr">
        <is>
          <t>F4</t>
        </is>
      </c>
      <c r="I29" t="inlineStr">
        <is>
          <t>G#4</t>
        </is>
      </c>
      <c r="J29" t="inlineStr">
        <is>
          <t>A4</t>
        </is>
      </c>
      <c r="K29" t="inlineStr">
        <is>
          <t>B4</t>
        </is>
      </c>
    </row>
    <row r="30">
      <c r="A30" t="inlineStr">
        <is>
          <t>D Equinox</t>
        </is>
      </c>
      <c r="B30" t="inlineStr">
        <is>
          <t>Meditative, floating</t>
        </is>
      </c>
      <c r="C30" t="inlineStr">
        <is>
          <t>D3</t>
        </is>
      </c>
      <c r="D30" t="inlineStr">
        <is>
          <t>A3</t>
        </is>
      </c>
      <c r="E30" t="inlineStr">
        <is>
          <t>C4</t>
        </is>
      </c>
      <c r="F30" t="inlineStr">
        <is>
          <t>D4</t>
        </is>
      </c>
      <c r="G30" t="inlineStr">
        <is>
          <t>E4</t>
        </is>
      </c>
      <c r="H30" t="inlineStr">
        <is>
          <t>G4</t>
        </is>
      </c>
      <c r="I30" t="inlineStr">
        <is>
          <t>A4</t>
        </is>
      </c>
      <c r="J30" t="inlineStr">
        <is>
          <t>C5</t>
        </is>
      </c>
      <c r="K30" t="inlineStr">
        <is>
          <t>D5</t>
        </is>
      </c>
    </row>
    <row r="31">
      <c r="A31" t="inlineStr">
        <is>
          <t>F Sabye</t>
        </is>
      </c>
      <c r="B31" t="inlineStr">
        <is>
          <t>Happy, uplifting</t>
        </is>
      </c>
      <c r="C31" t="inlineStr">
        <is>
          <t>F3</t>
        </is>
      </c>
      <c r="D31" t="inlineStr">
        <is>
          <t>C4</t>
        </is>
      </c>
      <c r="E31" t="inlineStr">
        <is>
          <t>D4</t>
        </is>
      </c>
      <c r="F31" t="inlineStr">
        <is>
          <t>F4</t>
        </is>
      </c>
      <c r="G31" t="inlineStr">
        <is>
          <t>G4</t>
        </is>
      </c>
      <c r="H31" t="inlineStr">
        <is>
          <t>A4</t>
        </is>
      </c>
      <c r="I31" t="inlineStr">
        <is>
          <t>C5</t>
        </is>
      </c>
      <c r="J31" t="inlineStr">
        <is>
          <t>D5</t>
        </is>
      </c>
      <c r="K31" t="inlineStr">
        <is>
          <t>F5</t>
        </is>
      </c>
    </row>
    <row r="32">
      <c r="A32" t="inlineStr">
        <is>
          <t>E Akebono</t>
        </is>
      </c>
      <c r="B32" t="inlineStr">
        <is>
          <t>Zen, contemplative</t>
        </is>
      </c>
      <c r="C32" t="inlineStr">
        <is>
          <t>E3</t>
        </is>
      </c>
      <c r="D32" t="inlineStr">
        <is>
          <t>B3</t>
        </is>
      </c>
      <c r="E32" t="inlineStr">
        <is>
          <t>C4</t>
        </is>
      </c>
      <c r="F32" t="inlineStr">
        <is>
          <t>E4</t>
        </is>
      </c>
      <c r="G32" t="inlineStr">
        <is>
          <t>F4</t>
        </is>
      </c>
      <c r="H32" t="inlineStr">
        <is>
          <t>B4</t>
        </is>
      </c>
      <c r="I32" t="inlineStr">
        <is>
          <t>C5</t>
        </is>
      </c>
      <c r="J32" t="inlineStr">
        <is>
          <t>E5</t>
        </is>
      </c>
      <c r="K32" t="inlineStr">
        <is>
          <t>F5</t>
        </is>
      </c>
    </row>
    <row r="33">
      <c r="A33" t="inlineStr">
        <is>
          <t>D Aeolian</t>
        </is>
      </c>
      <c r="B33" t="inlineStr">
        <is>
          <t>Full natural minor</t>
        </is>
      </c>
      <c r="C33" t="inlineStr">
        <is>
          <t>D3</t>
        </is>
      </c>
      <c r="D33" t="inlineStr">
        <is>
          <t>A3</t>
        </is>
      </c>
      <c r="E33" t="inlineStr">
        <is>
          <t>Bb3</t>
        </is>
      </c>
      <c r="F33" t="inlineStr">
        <is>
          <t>C4</t>
        </is>
      </c>
      <c r="G33" t="inlineStr">
        <is>
          <t>D4</t>
        </is>
      </c>
      <c r="H33" t="inlineStr">
        <is>
          <t>E4</t>
        </is>
      </c>
      <c r="I33" t="inlineStr">
        <is>
          <t>F4</t>
        </is>
      </c>
      <c r="J33" t="inlineStr">
        <is>
          <t>G4</t>
        </is>
      </c>
      <c r="K33" t="inlineStr">
        <is>
          <t>A4</t>
        </is>
      </c>
    </row>
    <row r="34">
      <c r="A34" s="734" t="inlineStr">
        <is>
          <t>← Copy your chosen scale’s notes to the Tone Field Calculator below</t>
        </is>
      </c>
    </row>
    <row r="36" ht="15" customHeight="1" s="817">
      <c r="A36" s="764" t="inlineStr">
        <is>
          <t>TONE FIELD CALCULATOR — 9-Note Layout (Ding + 8 Fields)</t>
        </is>
      </c>
      <c r="B36" s="765" t="n"/>
      <c r="C36" s="765" t="n"/>
      <c r="D36" s="765" t="n"/>
      <c r="E36" s="765" t="n"/>
      <c r="F36" s="765" t="n"/>
      <c r="G36" s="765" t="n"/>
      <c r="H36" s="765" t="n"/>
      <c r="I36" s="765" t="n"/>
      <c r="J36" s="765" t="n"/>
      <c r="K36" s="765" t="n"/>
    </row>
    <row r="37">
      <c r="A37" s="713" t="inlineStr">
        <is>
          <t>Field</t>
        </is>
      </c>
      <c r="B37" s="713" t="inlineStr">
        <is>
          <t>Note Name</t>
        </is>
      </c>
      <c r="C37" s="713" t="inlineStr">
        <is>
          <t>MIDI #</t>
        </is>
      </c>
      <c r="D37" s="713" t="inlineStr">
        <is>
          <t>Fundamental (Hz)</t>
        </is>
      </c>
      <c r="E37" s="713" t="inlineStr">
        <is>
          <t>Octave (Hz)</t>
        </is>
      </c>
      <c r="F37" s="713" t="inlineStr">
        <is>
          <t>Compound 5th (Hz)</t>
        </is>
      </c>
      <c r="G37" s="713" t="inlineStr">
        <is>
          <t>Position</t>
        </is>
      </c>
      <c r="H37" s="713" t="inlineStr">
        <is>
          <t>Clock Pos</t>
        </is>
      </c>
      <c r="I37" s="713" t="inlineStr">
        <is>
          <t>Est. Field Width (in)</t>
        </is>
      </c>
      <c r="J37" s="713" t="inlineStr">
        <is>
          <t>Est. Field Height (in)</t>
        </is>
      </c>
      <c r="K37" s="713" t="inlineStr">
        <is>
          <t>Status</t>
        </is>
      </c>
    </row>
    <row r="38">
      <c r="A38" t="inlineStr">
        <is>
          <t>Ding (center)</t>
        </is>
      </c>
      <c r="B38" s="564" t="inlineStr">
        <is>
          <t>D3</t>
        </is>
      </c>
      <c r="C38" s="564" t="n">
        <v>50</v>
      </c>
      <c r="D38" s="481">
        <f>$B$11*2^((C38-69)/12)</f>
        <v/>
      </c>
      <c r="E38" s="481">
        <f>D38*2</f>
        <v/>
      </c>
      <c r="F38" s="481">
        <f>D38*3</f>
        <v/>
      </c>
      <c r="G38" t="inlineStr">
        <is>
          <t>Center</t>
        </is>
      </c>
      <c r="H38" t="inlineStr">
        <is>
          <t>—</t>
        </is>
      </c>
      <c r="I38" t="inlineStr">
        <is>
          <t>—</t>
        </is>
      </c>
      <c r="J38" t="inlineStr">
        <is>
          <t>—</t>
        </is>
      </c>
      <c r="K38" t="inlineStr">
        <is>
          <t>Dome (convex)</t>
        </is>
      </c>
    </row>
    <row r="39">
      <c r="A39" t="inlineStr">
        <is>
          <t>Field 1 (lowest)</t>
        </is>
      </c>
      <c r="B39" s="564" t="inlineStr">
        <is>
          <t>A3</t>
        </is>
      </c>
      <c r="C39" s="564" t="n">
        <v>57</v>
      </c>
      <c r="D39" s="481">
        <f>$B$11*2^((C39-69)/12)</f>
        <v/>
      </c>
      <c r="E39" s="481">
        <f>D39*2</f>
        <v/>
      </c>
      <c r="F39" s="481">
        <f>D39*3</f>
        <v/>
      </c>
      <c r="G39" t="inlineStr">
        <is>
          <t>Bottom-Left</t>
        </is>
      </c>
      <c r="H39" s="767" t="n">
        <v>0.2916666666666667</v>
      </c>
      <c r="I39" s="481">
        <f>3.5*(220/D39)^0.5</f>
        <v/>
      </c>
      <c r="J39" s="481">
        <f>I39*1.3</f>
        <v/>
      </c>
      <c r="K39" t="inlineStr">
        <is>
          <t>Dimple (concave)</t>
        </is>
      </c>
    </row>
    <row r="40">
      <c r="A40" t="inlineStr">
        <is>
          <t>Field 2</t>
        </is>
      </c>
      <c r="B40" s="564" t="inlineStr">
        <is>
          <t>Bb3</t>
        </is>
      </c>
      <c r="C40" s="564" t="n">
        <v>58</v>
      </c>
      <c r="D40" s="481">
        <f>$B$11*2^((C40-69)/12)</f>
        <v/>
      </c>
      <c r="E40" s="481">
        <f>D40*2</f>
        <v/>
      </c>
      <c r="F40" s="481">
        <f>D40*3</f>
        <v/>
      </c>
      <c r="G40" t="inlineStr">
        <is>
          <t>Bottom-Right</t>
        </is>
      </c>
      <c r="H40" s="767" t="n">
        <v>0.2083333333333333</v>
      </c>
      <c r="I40" s="481">
        <f>3.5*(220/D40)^0.5</f>
        <v/>
      </c>
      <c r="J40" s="481">
        <f>I40*1.3</f>
        <v/>
      </c>
      <c r="K40" t="inlineStr">
        <is>
          <t>Dimple (concave)</t>
        </is>
      </c>
    </row>
    <row r="41">
      <c r="A41" t="inlineStr">
        <is>
          <t>Field 3</t>
        </is>
      </c>
      <c r="B41" s="564" t="inlineStr">
        <is>
          <t>C4</t>
        </is>
      </c>
      <c r="C41" s="564" t="n">
        <v>60</v>
      </c>
      <c r="D41" s="481">
        <f>$B$11*2^((C41-69)/12)</f>
        <v/>
      </c>
      <c r="E41" s="481">
        <f>D41*2</f>
        <v/>
      </c>
      <c r="F41" s="481">
        <f>D41*3</f>
        <v/>
      </c>
      <c r="G41" t="inlineStr">
        <is>
          <t>Mid-Left</t>
        </is>
      </c>
      <c r="H41" s="767" t="n">
        <v>0.375</v>
      </c>
      <c r="I41" s="481">
        <f>3.5*(220/D41)^0.5</f>
        <v/>
      </c>
      <c r="J41" s="481">
        <f>I41*1.3</f>
        <v/>
      </c>
      <c r="K41" t="inlineStr">
        <is>
          <t>Dimple (concave)</t>
        </is>
      </c>
    </row>
    <row r="42">
      <c r="A42" t="inlineStr">
        <is>
          <t>Field 4</t>
        </is>
      </c>
      <c r="B42" s="564" t="inlineStr">
        <is>
          <t>D4</t>
        </is>
      </c>
      <c r="C42" s="564" t="n">
        <v>62</v>
      </c>
      <c r="D42" s="481">
        <f>$B$11*2^((C42-69)/12)</f>
        <v/>
      </c>
      <c r="E42" s="481">
        <f>D42*2</f>
        <v/>
      </c>
      <c r="F42" s="481">
        <f>D42*3</f>
        <v/>
      </c>
      <c r="G42" t="inlineStr">
        <is>
          <t>Mid-Right</t>
        </is>
      </c>
      <c r="H42" s="767" t="n">
        <v>0.125</v>
      </c>
      <c r="I42" s="481">
        <f>3.5*(220/D42)^0.5</f>
        <v/>
      </c>
      <c r="J42" s="481">
        <f>I42*1.3</f>
        <v/>
      </c>
      <c r="K42" t="inlineStr">
        <is>
          <t>Dimple (concave)</t>
        </is>
      </c>
    </row>
    <row r="43">
      <c r="A43" t="inlineStr">
        <is>
          <t>Field 5</t>
        </is>
      </c>
      <c r="B43" s="564" t="inlineStr">
        <is>
          <t>E4</t>
        </is>
      </c>
      <c r="C43" s="564" t="n">
        <v>64</v>
      </c>
      <c r="D43" s="481">
        <f>$B$11*2^((C43-69)/12)</f>
        <v/>
      </c>
      <c r="E43" s="481">
        <f>D43*2</f>
        <v/>
      </c>
      <c r="F43" s="481">
        <f>D43*3</f>
        <v/>
      </c>
      <c r="G43" t="inlineStr">
        <is>
          <t>Upper-Left</t>
        </is>
      </c>
      <c r="H43" s="767" t="n">
        <v>0.4166666666666667</v>
      </c>
      <c r="I43" s="481">
        <f>3.5*(220/D43)^0.5</f>
        <v/>
      </c>
      <c r="J43" s="481">
        <f>I43*1.3</f>
        <v/>
      </c>
      <c r="K43" t="inlineStr">
        <is>
          <t>Dimple (concave)</t>
        </is>
      </c>
    </row>
    <row r="44">
      <c r="A44" t="inlineStr">
        <is>
          <t>Field 6</t>
        </is>
      </c>
      <c r="B44" s="564" t="inlineStr">
        <is>
          <t>F4</t>
        </is>
      </c>
      <c r="C44" s="564" t="n">
        <v>65</v>
      </c>
      <c r="D44" s="481">
        <f>$B$11*2^((C44-69)/12)</f>
        <v/>
      </c>
      <c r="E44" s="481">
        <f>D44*2</f>
        <v/>
      </c>
      <c r="F44" s="481">
        <f>D44*3</f>
        <v/>
      </c>
      <c r="G44" t="inlineStr">
        <is>
          <t>Upper-Right</t>
        </is>
      </c>
      <c r="H44" s="767" t="n">
        <v>0.08333333333333333</v>
      </c>
      <c r="I44" s="481">
        <f>3.5*(220/D44)^0.5</f>
        <v/>
      </c>
      <c r="J44" s="481">
        <f>I44*1.3</f>
        <v/>
      </c>
      <c r="K44" t="inlineStr">
        <is>
          <t>Dimple (concave)</t>
        </is>
      </c>
    </row>
    <row r="45">
      <c r="A45" t="inlineStr">
        <is>
          <t>Field 7</t>
        </is>
      </c>
      <c r="B45" s="564" t="inlineStr">
        <is>
          <t>G4</t>
        </is>
      </c>
      <c r="C45" s="564" t="n">
        <v>67</v>
      </c>
      <c r="D45" s="481">
        <f>$B$11*2^((C45-69)/12)</f>
        <v/>
      </c>
      <c r="E45" s="481">
        <f>D45*2</f>
        <v/>
      </c>
      <c r="F45" s="481">
        <f>D45*3</f>
        <v/>
      </c>
      <c r="G45" t="inlineStr">
        <is>
          <t>Top-Left</t>
        </is>
      </c>
      <c r="H45" s="767" t="n">
        <v>0.4583333333333333</v>
      </c>
      <c r="I45" s="481">
        <f>3.5*(220/D45)^0.5</f>
        <v/>
      </c>
      <c r="J45" s="481">
        <f>I45*1.3</f>
        <v/>
      </c>
      <c r="K45" t="inlineStr">
        <is>
          <t>Dimple (concave)</t>
        </is>
      </c>
    </row>
    <row r="46">
      <c r="A46" t="inlineStr">
        <is>
          <t>Field 8 (highest)</t>
        </is>
      </c>
      <c r="B46" s="564" t="inlineStr">
        <is>
          <t>A4</t>
        </is>
      </c>
      <c r="C46" s="564" t="n">
        <v>69</v>
      </c>
      <c r="D46" s="481">
        <f>$B$11*2^((C46-69)/12)</f>
        <v/>
      </c>
      <c r="E46" s="481">
        <f>D46*2</f>
        <v/>
      </c>
      <c r="F46" s="481">
        <f>D46*3</f>
        <v/>
      </c>
      <c r="G46" t="inlineStr">
        <is>
          <t>Top-Right</t>
        </is>
      </c>
      <c r="H46" s="767" t="n">
        <v>0.04166666666666666</v>
      </c>
      <c r="I46" s="481">
        <f>3.5*(220/D46)^0.5</f>
        <v/>
      </c>
      <c r="J46" s="481">
        <f>I46*1.3</f>
        <v/>
      </c>
      <c r="K46" t="inlineStr">
        <is>
          <t>Dimple (concave)</t>
        </is>
      </c>
    </row>
    <row r="48" ht="15" customHeight="1" s="817">
      <c r="A48" s="738" t="inlineStr">
        <is>
          <t>SHELL FORMING METHODS</t>
        </is>
      </c>
      <c r="B48" s="739" t="n"/>
      <c r="C48" s="739" t="n"/>
      <c r="D48" s="739" t="n"/>
      <c r="E48" s="739" t="n"/>
      <c r="F48" s="739" t="n"/>
    </row>
    <row r="49">
      <c r="A49" s="484" t="inlineStr">
        <is>
          <t>Method</t>
        </is>
      </c>
      <c r="B49" s="480" t="inlineStr">
        <is>
          <t>Description</t>
        </is>
      </c>
      <c r="C49" s="484" t="inlineStr">
        <is>
          <t>Equipment</t>
        </is>
      </c>
      <c r="D49" s="484" t="inlineStr">
        <is>
          <t>Pros</t>
        </is>
      </c>
      <c r="E49" s="484" t="inlineStr">
        <is>
          <t>Cons</t>
        </is>
      </c>
      <c r="F49" s="484" t="inlineStr">
        <is>
          <t>Feasibility</t>
        </is>
      </c>
    </row>
    <row r="50">
      <c r="A50" t="inlineStr">
        <is>
          <t>Hand Sinking</t>
        </is>
      </c>
      <c r="B50" t="inlineStr">
        <is>
          <t>Hammer flat disc into concave form over sandbag/tire</t>
        </is>
      </c>
      <c r="C50" t="inlineStr">
        <is>
          <t>Ball peen hammer, sandbag, pneumatic hammer</t>
        </is>
      </c>
      <c r="D50" t="inlineStr">
        <is>
          <t>Lowest cost; most traditional</t>
        </is>
      </c>
      <c r="E50" t="inlineStr">
        <is>
          <t>Very slow; inconsistent thickness</t>
        </is>
      </c>
      <c r="F50" t="inlineStr">
        <is>
          <t>✅ Home shop</t>
        </is>
      </c>
    </row>
    <row r="51">
      <c r="A51" t="inlineStr">
        <is>
          <t>Spinning</t>
        </is>
      </c>
      <c r="B51" t="inlineStr">
        <is>
          <t>Clamp disc on lathe, press forming tool as disc spins</t>
        </is>
      </c>
      <c r="C51" t="inlineStr">
        <is>
          <t>Metal lathe 22"+ swing, buck tool</t>
        </is>
      </c>
      <c r="D51" t="inlineStr">
        <is>
          <t>More uniform; repeatable</t>
        </is>
      </c>
      <c r="E51" t="inlineStr">
        <is>
          <t>Needs large lathe</t>
        </is>
      </c>
      <c r="F51" t="inlineStr">
        <is>
          <t>⚠️ Lathe too small</t>
        </is>
      </c>
    </row>
    <row r="52">
      <c r="A52" t="inlineStr">
        <is>
          <t>Deep Drawing</t>
        </is>
      </c>
      <c r="B52" t="inlineStr">
        <is>
          <t>Hydraulic press pushes disc through die in one stroke</t>
        </is>
      </c>
      <c r="C52" t="inlineStr">
        <is>
          <t>Hydraulic press + die, OR buy pre-drawn shells</t>
        </is>
      </c>
      <c r="D52" t="inlineStr">
        <is>
          <t>Most consistent; buy shells $150-300/pair</t>
        </is>
      </c>
      <c r="E52" t="inlineStr">
        <is>
          <t>Die set expensive</t>
        </is>
      </c>
      <c r="F52" t="inlineStr">
        <is>
          <t>✅ Buy shells (recommended)</t>
        </is>
      </c>
    </row>
    <row r="53">
      <c r="A53" t="inlineStr">
        <is>
          <t>Hydroforming</t>
        </is>
      </c>
      <c r="B53" t="inlineStr">
        <is>
          <t>Water pressure pushes disc through mold</t>
        </is>
      </c>
      <c r="C53" t="inlineStr">
        <is>
          <t>Hydroform press, mold</t>
        </is>
      </c>
      <c r="D53" t="inlineStr">
        <is>
          <t>Excellent uniformity</t>
        </is>
      </c>
      <c r="E53" t="inlineStr">
        <is>
          <t>Industrial only</t>
        </is>
      </c>
      <c r="F53" t="inlineStr">
        <is>
          <t>❌ Not feasible</t>
        </is>
      </c>
    </row>
    <row r="55">
      <c r="A55" s="484" t="inlineStr">
        <is>
          <t>STEEL &amp; NITRIDING</t>
        </is>
      </c>
    </row>
    <row r="56">
      <c r="A56" t="inlineStr">
        <is>
          <t>Raw Material</t>
        </is>
      </c>
      <c r="B56" t="inlineStr">
        <is>
          <t>DC04 low-carbon steel (most common) or 430/301 stainless steel</t>
        </is>
      </c>
    </row>
    <row r="57">
      <c r="A57" t="inlineStr">
        <is>
          <t>Sheet Thickness</t>
        </is>
      </c>
      <c r="B57" s="564" t="inlineStr">
        <is>
          <t>0.8-1.2 mm (1.0 mm standard)</t>
        </is>
      </c>
    </row>
    <row r="58">
      <c r="A58" t="inlineStr">
        <is>
          <t>Flat Disc Diameter</t>
        </is>
      </c>
      <c r="B58" t="inlineStr">
        <is>
          <t>~24 in (shell diam x 1.15 for draw overshoot)</t>
        </is>
      </c>
    </row>
    <row r="59">
      <c r="A59" t="inlineStr">
        <is>
          <t>Gas Nitriding</t>
        </is>
      </c>
      <c r="B59" t="inlineStr">
        <is>
          <t>500-550C in nitrogen atmosphere; hardens surface, ceramic tap tone</t>
        </is>
      </c>
      <c r="C59" t="inlineStr">
        <is>
          <t>Outsource to nitriding facility</t>
        </is>
      </c>
    </row>
    <row r="60">
      <c r="A60" t="inlineStr">
        <is>
          <t>Nitriding Effect</t>
        </is>
      </c>
      <c r="B60" t="inlineStr">
        <is>
          <t>Vickers ~1000 HV; tuning stability; darker color; rust resistance</t>
        </is>
      </c>
    </row>
    <row r="62" ht="15" customHeight="1" s="817">
      <c r="A62" s="735" t="inlineStr">
        <is>
          <t>BILL OF MATERIALS</t>
        </is>
      </c>
      <c r="B62" s="736" t="n"/>
      <c r="C62" s="736" t="n"/>
      <c r="D62" s="736" t="n"/>
      <c r="E62" s="736" t="n"/>
      <c r="F62" s="736" t="n"/>
    </row>
    <row r="63">
      <c r="A63" s="475" t="inlineStr">
        <is>
          <t>#</t>
        </is>
      </c>
      <c r="B63" s="475" t="inlineStr">
        <is>
          <t>Item</t>
        </is>
      </c>
      <c r="C63" s="475" t="inlineStr">
        <is>
          <t>Qty</t>
        </is>
      </c>
      <c r="D63" s="475" t="inlineStr">
        <is>
          <t>Spec / Dimensions</t>
        </is>
      </c>
      <c r="E63" s="475" t="inlineStr">
        <is>
          <t>Supplier / Notes</t>
        </is>
      </c>
      <c r="F63" s="475" t="inlineStr">
        <is>
          <t>Est. Cost</t>
        </is>
      </c>
    </row>
    <row r="64">
      <c r="A64" t="n">
        <v>1</v>
      </c>
      <c r="B64" t="inlineStr">
        <is>
          <t>Pre-drawn steel shells (pair)</t>
        </is>
      </c>
      <c r="C64" t="n">
        <v>1</v>
      </c>
      <c r="D64" t="inlineStr">
        <is>
          <t>53cm / 21 in diam, 1.0mm DC04 or stainless</t>
        </is>
      </c>
      <c r="E64" t="inlineStr">
        <is>
          <t>Ayasa Instruments, Shellopan, or similar supplier</t>
        </is>
      </c>
      <c r="F64" s="564" t="inlineStr">
        <is>
          <t>$150-300</t>
        </is>
      </c>
    </row>
    <row r="65">
      <c r="A65" t="n">
        <v>2</v>
      </c>
      <c r="B65" t="inlineStr">
        <is>
          <t>Gas nitriding service</t>
        </is>
      </c>
      <c r="C65" t="n">
        <v>1</v>
      </c>
      <c r="D65" t="inlineStr">
        <is>
          <t>500-550C nitrogen heat treatment (both shells)</t>
        </is>
      </c>
      <c r="E65" t="inlineStr">
        <is>
          <t>Local nitriding facility; skip if using stainless</t>
        </is>
      </c>
      <c r="F65" s="564" t="inlineStr">
        <is>
          <t>$50-150</t>
        </is>
      </c>
    </row>
    <row r="66">
      <c r="A66" t="n">
        <v>3</v>
      </c>
      <c r="B66" t="inlineStr">
        <is>
          <t>Tuning ring / clamping frame</t>
        </is>
      </c>
      <c r="C66" t="n">
        <v>1</v>
      </c>
      <c r="D66" t="inlineStr">
        <is>
          <t>Steel ring to hold shell during tuning</t>
        </is>
      </c>
      <c r="E66" t="inlineStr">
        <is>
          <t>CNC cut from 1/4 in steel plate, or weld from flat bar</t>
        </is>
      </c>
      <c r="F66" t="inlineStr">
        <is>
          <t>$30-80</t>
        </is>
      </c>
    </row>
    <row r="67">
      <c r="A67" t="n">
        <v>4</v>
      </c>
      <c r="B67" t="inlineStr">
        <is>
          <t>Tuning hammers (set)</t>
        </is>
      </c>
      <c r="C67" t="n">
        <v>1</v>
      </c>
      <c r="D67" t="inlineStr">
        <is>
          <t>Small cross-peen, ball peen, rubber mallet</t>
        </is>
      </c>
      <c r="E67" t="inlineStr">
        <is>
          <t>Modified jeweler's hammers; 4-8 oz heads</t>
        </is>
      </c>
      <c r="F67" t="inlineStr">
        <is>
          <t>$40-80</t>
        </is>
      </c>
    </row>
    <row r="68">
      <c r="A68" t="n">
        <v>5</v>
      </c>
      <c r="B68" t="inlineStr">
        <is>
          <t>Dimple press / ball form</t>
        </is>
      </c>
      <c r="C68" t="n">
        <v>1</v>
      </c>
      <c r="D68" t="inlineStr">
        <is>
          <t>Hardened steel ball + receiver die for dimple pressing</t>
        </is>
      </c>
      <c r="E68" t="inlineStr">
        <is>
          <t>Can use arbor press with ball bearing; or hammer by hand</t>
        </is>
      </c>
      <c r="F68" t="inlineStr">
        <is>
          <t>$20-50</t>
        </is>
      </c>
    </row>
    <row r="69">
      <c r="A69" t="n">
        <v>6</v>
      </c>
      <c r="B69" t="inlineStr">
        <is>
          <t>Chromatic tuner + spectrum analyzer</t>
        </is>
      </c>
      <c r="C69" t="n">
        <v>1</v>
      </c>
      <c r="D69" t="inlineStr">
        <is>
          <t>Peterson StroboClip or software (SpectraPLUS, Audacity FFT)</t>
        </is>
      </c>
      <c r="E69" t="inlineStr">
        <is>
          <t>Need to see fundamental + overtones separately</t>
        </is>
      </c>
      <c r="F69" t="inlineStr">
        <is>
          <t>$30-100</t>
        </is>
      </c>
    </row>
    <row r="70">
      <c r="A70" t="n">
        <v>7</v>
      </c>
      <c r="B70" t="inlineStr">
        <is>
          <t>Shell adhesive (epoxy)</t>
        </is>
      </c>
      <c r="C70" t="n">
        <v>1</v>
      </c>
      <c r="D70" t="inlineStr">
        <is>
          <t>High-strength, flexible epoxy (3M DP420 or similar)</t>
        </is>
      </c>
      <c r="E70" t="inlineStr">
        <is>
          <t>Must remain slightly flexible; rigid epoxy cracks</t>
        </is>
      </c>
      <c r="F70" t="inlineStr">
        <is>
          <t>$20-40</t>
        </is>
      </c>
    </row>
    <row r="71">
      <c r="A71" t="n">
        <v>8</v>
      </c>
      <c r="B71" t="inlineStr">
        <is>
          <t>Gu port ring (rubber)</t>
        </is>
      </c>
      <c r="C71" t="n">
        <v>1</v>
      </c>
      <c r="D71" t="inlineStr">
        <is>
          <t>3.5 in ID rubber O-ring or silicone edge trim</t>
        </is>
      </c>
      <c r="E71" t="inlineStr">
        <is>
          <t>Protects Gu edge; improves Helmholtz tone</t>
        </is>
      </c>
      <c r="F71" t="inlineStr">
        <is>
          <t>$5-15</t>
        </is>
      </c>
    </row>
    <row r="72">
      <c r="A72" t="n">
        <v>9</v>
      </c>
      <c r="B72" t="inlineStr">
        <is>
          <t>Protective oil / sealant</t>
        </is>
      </c>
      <c r="C72" t="n">
        <v>1</v>
      </c>
      <c r="D72" t="inlineStr">
        <is>
          <t>Phoenix Oil, Frog Lube, or food-grade mineral oil</t>
        </is>
      </c>
      <c r="E72" t="inlineStr">
        <is>
          <t>Apply after each playing session (nitrided only)</t>
        </is>
      </c>
      <c r="F72" t="inlineStr">
        <is>
          <t>$10-20</t>
        </is>
      </c>
    </row>
    <row r="73">
      <c r="A73" t="n">
        <v>10</v>
      </c>
      <c r="B73" t="inlineStr">
        <is>
          <t>Padded case / bag</t>
        </is>
      </c>
      <c r="C73" t="n">
        <v>1</v>
      </c>
      <c r="D73" t="inlineStr">
        <is>
          <t>22 in soft case or hard shell case</t>
        </is>
      </c>
      <c r="E73" t="inlineStr">
        <is>
          <t>Essential for transport and storage</t>
        </is>
      </c>
      <c r="F73" t="inlineStr">
        <is>
          <t>$40-100</t>
        </is>
      </c>
    </row>
    <row r="74">
      <c r="B74" s="472" t="inlineStr">
        <is>
          <t>ESTIMATED TOTAL</t>
        </is>
      </c>
      <c r="F74" s="472" t="inlineStr">
        <is>
          <t>$395-935</t>
        </is>
      </c>
    </row>
    <row r="76" ht="15" customHeight="1" s="817">
      <c r="A76" s="747" t="inlineStr">
        <is>
          <t>BUILD METHOD</t>
        </is>
      </c>
      <c r="B76" s="748" t="n"/>
      <c r="C76" s="748" t="n"/>
      <c r="D76" s="748" t="n"/>
      <c r="E76" s="748" t="n"/>
      <c r="F76" s="748" t="n"/>
    </row>
    <row r="77">
      <c r="A77" s="768" t="inlineStr">
        <is>
          <t>#</t>
        </is>
      </c>
      <c r="B77" s="768" t="inlineStr">
        <is>
          <t>Phase</t>
        </is>
      </c>
      <c r="C77" s="768" t="inlineStr">
        <is>
          <t>Operation</t>
        </is>
      </c>
      <c r="D77" s="768" t="inlineStr">
        <is>
          <t>Tools</t>
        </is>
      </c>
      <c r="E77" s="768" t="inlineStr">
        <is>
          <t>Key Parameters</t>
        </is>
      </c>
      <c r="F77" s="768" t="inlineStr">
        <is>
          <t>Done?</t>
        </is>
      </c>
    </row>
    <row r="78">
      <c r="A78" t="n">
        <v>1</v>
      </c>
      <c r="B78" t="inlineStr">
        <is>
          <t>Shell Prep</t>
        </is>
      </c>
      <c r="C78" t="inlineStr">
        <is>
          <t>Acquire or form two hemisphere shells</t>
        </is>
      </c>
      <c r="D78" t="inlineStr">
        <is>
          <t>Supplier / hydraulic press</t>
        </is>
      </c>
      <c r="E78" t="inlineStr">
        <is>
          <t>Match top + bottom shells; verify diameter and depth</t>
        </is>
      </c>
    </row>
    <row r="79">
      <c r="A79" t="n">
        <v>2</v>
      </c>
      <c r="B79" t="inlineStr">
        <is>
          <t>Shell Prep</t>
        </is>
      </c>
      <c r="C79" t="inlineStr">
        <is>
          <t>Cut Gu port hole in bottom shell</t>
        </is>
      </c>
      <c r="D79" t="inlineStr">
        <is>
          <t>Hole saw, deburr tool</t>
        </is>
      </c>
      <c r="E79" t="inlineStr">
        <is>
          <t>3.5 in diameter; center carefully; roll edge inward</t>
        </is>
      </c>
    </row>
    <row r="80">
      <c r="A80" t="n">
        <v>3</v>
      </c>
      <c r="B80" t="inlineStr">
        <is>
          <t>Nitriding</t>
        </is>
      </c>
      <c r="C80" t="inlineStr">
        <is>
          <t>Send both shells to nitriding facility</t>
        </is>
      </c>
      <c r="D80" t="inlineStr">
        <is>
          <t>Outsource</t>
        </is>
      </c>
      <c r="E80" t="inlineStr">
        <is>
          <t>500-550C gas nitriding; skip if stainless steel</t>
        </is>
      </c>
    </row>
    <row r="81">
      <c r="A81" t="n">
        <v>4</v>
      </c>
      <c r="B81" t="inlineStr">
        <is>
          <t>Layout</t>
        </is>
      </c>
      <c r="C81" t="inlineStr">
        <is>
          <t>Mark Ding center and 8 tone field positions on top shell</t>
        </is>
      </c>
      <c r="D81" t="inlineStr">
        <is>
          <t>Template, marker, compass</t>
        </is>
      </c>
      <c r="E81" t="inlineStr">
        <is>
          <t>Zigzag L-R layout ascending; use clock positions from table above</t>
        </is>
      </c>
    </row>
    <row r="82">
      <c r="A82" t="n">
        <v>5</v>
      </c>
      <c r="B82" t="inlineStr">
        <is>
          <t>Layout</t>
        </is>
      </c>
      <c r="C82" t="inlineStr">
        <is>
          <t>Mark tone field oval boundaries with templates</t>
        </is>
      </c>
      <c r="D82" t="inlineStr">
        <is>
          <t>Oval templates (laser-cut acrylic)</t>
        </is>
      </c>
      <c r="E82" t="inlineStr">
        <is>
          <t>Use estimated field sizes from calculator; larger fields at bottom</t>
        </is>
      </c>
    </row>
    <row r="83">
      <c r="A83" t="n">
        <v>6</v>
      </c>
      <c r="B83" t="inlineStr">
        <is>
          <t>Forming</t>
        </is>
      </c>
      <c r="C83" t="inlineStr">
        <is>
          <t>Press or hammer dimples into each tone field center</t>
        </is>
      </c>
      <c r="D83" t="inlineStr">
        <is>
          <t>Dimple press / ball form / hammer</t>
        </is>
      </c>
      <c r="E83" t="inlineStr">
        <is>
          <t>Concave dimples for fields; convex dome for Ding</t>
        </is>
      </c>
    </row>
    <row r="84">
      <c r="A84" t="n">
        <v>7</v>
      </c>
      <c r="B84" t="inlineStr">
        <is>
          <t>Pre-Stress</t>
        </is>
      </c>
      <c r="C84" t="inlineStr">
        <is>
          <t>Pre-stress tone fields by hammering around perimeters</t>
        </is>
      </c>
      <c r="D84" t="inlineStr">
        <is>
          <t>Cross-peen hammer</t>
        </is>
      </c>
      <c r="E84" t="inlineStr">
        <is>
          <t>Compress metal around each note to isolate vibrations</t>
        </is>
      </c>
    </row>
    <row r="85">
      <c r="A85" t="n">
        <v>8</v>
      </c>
      <c r="B85" t="inlineStr">
        <is>
          <t>Heat Treat</t>
        </is>
      </c>
      <c r="C85" t="inlineStr">
        <is>
          <t>Heat shell with torch to relieve forming stresses</t>
        </is>
      </c>
      <c r="D85" t="inlineStr">
        <is>
          <t>Propane/MAP torch</t>
        </is>
      </c>
      <c r="E85" t="inlineStr">
        <is>
          <t>Heat until blue-purple (300-350C); let cool naturally</t>
        </is>
      </c>
    </row>
    <row r="86">
      <c r="A86" t="n">
        <v>9</v>
      </c>
      <c r="B86" t="inlineStr">
        <is>
          <t>Tuning</t>
        </is>
      </c>
      <c r="C86" t="inlineStr">
        <is>
          <t>Tune Ding fundamental first</t>
        </is>
      </c>
      <c r="D86" t="inlineStr">
        <is>
          <t>Tuning hammer, chromatic tuner</t>
        </is>
      </c>
      <c r="E86" t="inlineStr">
        <is>
          <t>Center of Ding raises pitch; surrounding area lowers it</t>
        </is>
      </c>
    </row>
    <row r="87">
      <c r="A87" t="n">
        <v>10</v>
      </c>
      <c r="B87" t="inlineStr">
        <is>
          <t>Tuning</t>
        </is>
      </c>
      <c r="C87" t="inlineStr">
        <is>
          <t>Tune each tone field fundamental (1 of 3 per field)</t>
        </is>
      </c>
      <c r="D87" t="inlineStr">
        <is>
          <t>Tuning hammer, spectrum analyzer</t>
        </is>
      </c>
      <c r="E87" t="inlineStr">
        <is>
          <t>Work from lowest (Field 1) to highest (Field 8)</t>
        </is>
      </c>
    </row>
    <row r="88">
      <c r="A88" t="n">
        <v>11</v>
      </c>
      <c r="B88" t="inlineStr">
        <is>
          <t>Tuning</t>
        </is>
      </c>
      <c r="C88" t="inlineStr">
        <is>
          <t>Tune octave harmonic on each field (2 of 3)</t>
        </is>
      </c>
      <c r="D88" t="inlineStr">
        <is>
          <t>Tuning hammer, FFT analyzer</t>
        </is>
      </c>
      <c r="E88" t="inlineStr">
        <is>
          <t>Shape the field into two perpendicular axes (Pringle shape)</t>
        </is>
      </c>
    </row>
    <row r="89">
      <c r="A89" t="n">
        <v>12</v>
      </c>
      <c r="B89" t="inlineStr">
        <is>
          <t>Tuning</t>
        </is>
      </c>
      <c r="C89" t="inlineStr">
        <is>
          <t>Tune compound 5th harmonic on each field (3 of 3)</t>
        </is>
      </c>
      <c r="D89" t="inlineStr">
        <is>
          <t>Tuning hammer, FFT analyzer</t>
        </is>
      </c>
      <c r="E89" t="inlineStr">
        <is>
          <t>Verify all 3 partials in tune; check isolation from neighbors</t>
        </is>
      </c>
    </row>
    <row r="90">
      <c r="A90" t="n">
        <v>13</v>
      </c>
      <c r="B90" t="inlineStr">
        <is>
          <t>Assembly</t>
        </is>
      </c>
      <c r="C90" t="inlineStr">
        <is>
          <t>Glue top and bottom shells together</t>
        </is>
      </c>
      <c r="D90" t="inlineStr">
        <is>
          <t>Flexible epoxy, clamps, alignment jig</t>
        </is>
      </c>
      <c r="E90" t="inlineStr">
        <is>
          <t>Apply even bead around rim; clamp firmly; cure 24+ hours</t>
        </is>
      </c>
    </row>
    <row r="91">
      <c r="A91" t="n">
        <v>14</v>
      </c>
      <c r="B91" t="inlineStr">
        <is>
          <t>Fine Tune</t>
        </is>
      </c>
      <c r="C91" t="inlineStr">
        <is>
          <t>Let settle 1-2 weeks, then re-tune through Gu port</t>
        </is>
      </c>
      <c r="D91" t="inlineStr">
        <is>
          <t>Tuning hammer (reach through Gu)</t>
        </is>
      </c>
      <c r="E91" t="inlineStr">
        <is>
          <t>Steel has memory; re-check all 27 partials (9 fields x 3)</t>
        </is>
      </c>
    </row>
    <row r="92">
      <c r="A92" t="n">
        <v>15</v>
      </c>
      <c r="B92" t="inlineStr">
        <is>
          <t>Fine Tune</t>
        </is>
      </c>
      <c r="C92" t="inlineStr">
        <is>
          <t>Repeat settle + retune cycle 2-3 more times</t>
        </is>
      </c>
      <c r="D92" t="inlineStr">
        <is>
          <t>Same</t>
        </is>
      </c>
      <c r="E92" t="inlineStr">
        <is>
          <t>Each cycle: wait 1-2 weeks, retune. Tuning becomes more stable</t>
        </is>
      </c>
    </row>
    <row r="93">
      <c r="A93" t="n">
        <v>16</v>
      </c>
      <c r="B93" t="inlineStr">
        <is>
          <t>Finishing</t>
        </is>
      </c>
      <c r="C93" t="inlineStr">
        <is>
          <t>Clean, polish, apply protective oil; install Gu ring</t>
        </is>
      </c>
      <c r="D93" t="inlineStr">
        <is>
          <t>Microfiber cloth, oil, rubber ring</t>
        </is>
      </c>
      <c r="E93" t="inlineStr">
        <is>
          <t>Remove glue residue; oil nitrided surface; trim Gu edge</t>
        </is>
      </c>
    </row>
    <row r="95" ht="15" customHeight="1" s="817">
      <c r="A95" s="751" t="inlineStr">
        <is>
          <t>DESIGN NOTES</t>
        </is>
      </c>
      <c r="B95" s="752" t="n"/>
      <c r="C95" s="752" t="n"/>
      <c r="D95" s="752" t="n"/>
      <c r="E95" s="752" t="n"/>
      <c r="F95" s="752" t="n"/>
    </row>
    <row r="96">
      <c r="A96" t="inlineStr">
        <is>
          <t>1. TUNING IS THE HARDEST PART. Expect months of practice before producing a playable instrument. Start with a practice shell.</t>
        </is>
      </c>
    </row>
    <row r="97">
      <c r="A97" t="inlineStr">
        <is>
          <t>2. Each tone field has 3 tuned partials: fundamental, octave (+12 semitones), compound 5th (+19 semitones). All 3 must be in tune.</t>
        </is>
      </c>
    </row>
    <row r="98">
      <c r="A98" t="inlineStr">
        <is>
          <t>3. Tone field shape: think two Pringles stacked perpendicular. The two axes of the oval each vibrate at different frequencies.</t>
        </is>
      </c>
    </row>
    <row r="99">
      <c r="A99" t="inlineStr">
        <is>
          <t>4. Center of field raises pitch; hammering edges lowers pitch. Work incrementally — over-hammering is very hard to undo.</t>
        </is>
      </c>
    </row>
    <row r="100">
      <c r="A100" t="inlineStr">
        <is>
          <t>5. Wave interference: certain frequencies resonate with the shell cavity and create buzzing. The Helmholtz Gu frequency is key — avoid tuning any field to that frequency.</t>
        </is>
      </c>
    </row>
    <row r="101">
      <c r="A101" t="inlineStr">
        <is>
          <t>6. Pre-drawn shells from Ayasa or similar are STRONGLY recommended for first build. Hand-sinking requires enormous practice.</t>
        </is>
      </c>
    </row>
    <row r="102">
      <c r="A102" t="inlineStr">
        <is>
          <t>7. Nitriding is optional if using stainless steel. Stainless has longer sustain, warmer tone, no rust; nitrided has crisper attack, ceramic tap.</t>
        </is>
      </c>
    </row>
    <row r="103">
      <c r="A103" t="inlineStr">
        <is>
          <t>8. The Gu port size controls the Helmholtz bass note. Larger port = higher bass; smaller = lower. Use the calculator above to estimate.</t>
        </is>
      </c>
    </row>
    <row r="104">
      <c r="A104" t="inlineStr">
        <is>
          <t>9. Typical handpan costs $1,500-$3,500 retail. Building your own for $400-900 in materials is a massive savings — but the skill investment is significant.</t>
        </is>
      </c>
    </row>
    <row r="105">
      <c r="A105" t="inlineStr">
        <is>
          <t>10. Unlike your wood instruments, this is ALL about metal shaping and ear training. No CNC, no lathe, no glue-ups — just hammer, fire, and patience.</t>
        </is>
      </c>
    </row>
    <row r="108" ht="18" customHeight="1" s="817">
      <c r="A108" s="802" t="inlineStr">
        <is>
          <t>WOLFRAM CLOUD NOTEBOOK SPEC — HANDPAN / HANG</t>
        </is>
      </c>
    </row>
    <row r="109">
      <c r="A109" s="734" t="inlineStr">
        <is>
          <t>Steel UFO with 8 tone fields + Helmholtz Gu — coupled-mode acoustics in a doubly-curved shell.</t>
        </is>
      </c>
    </row>
    <row r="111">
      <c r="A111" s="609" t="inlineStr">
        <is>
          <t>§1 — HISTORY, ETYMOLOGY &amp; ORIGIN</t>
        </is>
      </c>
    </row>
    <row r="112">
      <c r="A112" t="inlineStr">
        <is>
          <t>Origin: Hang invented 2000 by PANArt (Felix Rohner &amp; Sabina Schärer) in Bern, Switzerland — direct descendant of Trinidadian steel pan but inverted and tuned to a complete scale.</t>
        </is>
      </c>
    </row>
    <row r="113">
      <c r="A113" s="759" t="inlineStr">
        <is>
          <t>Hang' = Bernese German for 'hand'. 'Handpan' is the generic term for non-PANArt instruments that followed (Halo, Aura, Saraz, Ayasa, etc.). PANArt stopped making Hangs in 2013; ceased commercial production 2014.</t>
        </is>
      </c>
    </row>
    <row r="114">
      <c r="A114" t="inlineStr">
        <is>
          <t>Tonal cousins: Trinidadian steel pan (1930s–40s, Winston 'Spree' Simon, Ellie Mannette), ghatam, udu, gong.</t>
        </is>
      </c>
    </row>
    <row r="115">
      <c r="A115" t="inlineStr">
        <is>
          <t>Wolfram items: GeoGraphics centered on Bern with arrow to Trinidad; TimelinePlot[{2000→Hang invention, 2007→worldwide spread, 2013→PANArt halt}]; Entity["City",{"Bern","Bern","Switzerland"}].</t>
        </is>
      </c>
    </row>
    <row r="117">
      <c r="A117" s="609" t="inlineStr">
        <is>
          <t>§2 — PHYSICS &amp; ACOUSTICS</t>
        </is>
      </c>
    </row>
    <row r="118">
      <c r="A118" t="inlineStr">
        <is>
          <t>Tone fields: each oval dimple is a clamped curved-shell resonator. f ∝ (t/a²)·√(E/(ρ(1−ν²))) where a is field semi-axis, t is sheet thickness. Curvature couples bending and stretching — this is what gives the spectrum harmonics at 1:2:3 (fundamental + octave + 12th).</t>
        </is>
      </c>
    </row>
    <row r="119">
      <c r="A119" t="inlineStr">
        <is>
          <t>Tuning principle: each note tuned so 1st overtone = 2× fundamental (octave) and 2nd overtone = 3× fundamental (octave + 5th). Hammer work creates anisotropic stiffness that locks the partial ratios.</t>
        </is>
      </c>
    </row>
    <row r="120">
      <c r="A120" t="inlineStr">
        <is>
          <t>Helmholtz Gu (bottom port): f_Gu = (c/2π)·√(A_neck / (V_shell · L_neck_eff)). Tuned ~2 octaves below the lowest tone field — adds bass body to the sound.</t>
        </is>
      </c>
    </row>
    <row r="121">
      <c r="A121" t="inlineStr">
        <is>
          <t>Coupling: tone-field vibration drives shell modes which drive the Helmholtz cavity — three-mass coupled oscillator. Sympathetic ringing across all 9 fields when one is struck.</t>
        </is>
      </c>
    </row>
    <row r="122">
      <c r="A122" t="inlineStr">
        <is>
          <t>Wolfram functions: NDEigensystem on a curved Kirchhoff-Love shell PDE; FEM via NDSolve `"FiniteElement"`; ToElementMesh / ElementMarker for irregular tone-field boundaries.</t>
        </is>
      </c>
    </row>
    <row r="123">
      <c r="A123" t="inlineStr">
        <is>
          <t>Wolfram functions: NSolve / FindRoot for Gu length tuning; Periodogram, Spectrogram, FindPeaks for measured-pan harmonic verification; NonlinearModelFit to back out shell pre-stress.</t>
        </is>
      </c>
    </row>
    <row r="125">
      <c r="A125" s="609" t="inlineStr">
        <is>
          <t>§3 — GEOMETRY &amp; DESIGN MODEL</t>
        </is>
      </c>
    </row>
    <row r="126">
      <c r="A126" t="inlineStr">
        <is>
          <t>Shell: two hemispherical-ish halves joined at the equator. Top (Ding side) has 8 tone fields + center note; bottom (Gu side) has the port. Diameter ~52–56 cm, height ~24 cm, sheet thickness ~1.0–1.2 mm.</t>
        </is>
      </c>
    </row>
    <row r="127">
      <c r="A127" t="inlineStr">
        <is>
          <t>Tone field: oval dimple, deeper at center (the 'note nipple'), surrounded by 'shoulder' (the 1st-octave region) and 'flank' (the 2nd-octave region). Three hammered zones per field — this is the tuning art.</t>
        </is>
      </c>
    </row>
    <row r="128">
      <c r="A128" t="inlineStr">
        <is>
          <t>Wolfram items: ParametricPlot3D for the full shell; RegionPlot3D + RegionUnion for tone-field dimples; Manipulate sliders for shell_diameter, sheet_thickness, field_a, field_b, dimple_depth.</t>
        </is>
      </c>
    </row>
    <row r="129">
      <c r="A129" t="inlineStr">
        <is>
          <t>Wolfram items: Graphics3D exploded view (top shell, bottom shell, Gu cavity); ListAnimate of mode shapes for one field showing 1×, 2×, 3× partials.</t>
        </is>
      </c>
    </row>
    <row r="131">
      <c r="A131" s="609" t="inlineStr">
        <is>
          <t>§4 — MATERIAL PROPERTIES &amp; CORRECTION FACTORS</t>
        </is>
      </c>
    </row>
    <row r="132">
      <c r="A132" t="inlineStr">
        <is>
          <t>Steel: nitrided mild steel (PANArt 'Pang') or stainless. E = 200 GPa, ρ = 7850 kg/m³, ν = 0.30. Nitriding hardens the surface and stabilizes tuning; stainless is brighter and more corrosion-resistant.</t>
        </is>
      </c>
    </row>
    <row r="133">
      <c r="A133" t="inlineStr">
        <is>
          <t>Pre-stress from hammering creates anisotropy that the linear shell PDE doesn't capture — empirically corrected via the 1:2:3 ratio targets.</t>
        </is>
      </c>
    </row>
    <row r="134">
      <c r="A134" t="inlineStr">
        <is>
          <t>Temperature shifts: pitch ~+3 cents per °C drop (steel stiffens slightly when cool; air c also changes). Humidity affects Gu Helmholtz f via air density.</t>
        </is>
      </c>
    </row>
    <row r="135">
      <c r="A135" t="inlineStr">
        <is>
          <t>Wolfram items: Entity["Material",…]["YoungModulus"|"Density"|"PoissonRatio"]; Around[ ] for material variability; Quantity / UnitConvert.</t>
        </is>
      </c>
    </row>
    <row r="137">
      <c r="A137" s="609" t="inlineStr">
        <is>
          <t>§5 — BILL OF MATERIALS</t>
        </is>
      </c>
    </row>
    <row r="138">
      <c r="A138" t="inlineStr">
        <is>
          <t>Pull BOM via SemanticImport["Flutes-AI.xlsx","Handpan"]; cost roll-up Total[Qty·UnitCost]; group by category with GroupBy.</t>
        </is>
      </c>
    </row>
    <row r="139">
      <c r="A139" t="inlineStr">
        <is>
          <t>Wolfram items: Dataset, Query, GroupBy, KeyValueMap, FormFunction; APIFunction for a 'price my handpan by scale' service.</t>
        </is>
      </c>
    </row>
    <row r="141">
      <c r="A141" s="609" t="inlineStr">
        <is>
          <t>§6 — ANIMATED PARTS DIAGRAMS</t>
        </is>
      </c>
    </row>
    <row r="142">
      <c r="A142" t="inlineStr">
        <is>
          <t>Mode-shape animation per tone field: ListAnimate of FEM eigensolutions (1×, 2×, 3× partials) colored by displacement.</t>
        </is>
      </c>
    </row>
    <row r="143">
      <c r="A143" t="inlineStr">
        <is>
          <t>Strike animation: Animate showing impulse → fundamental → partial decay envelope per field; Grid all 9 fields with synchronized timeline.</t>
        </is>
      </c>
    </row>
    <row r="144">
      <c r="A144" t="inlineStr">
        <is>
          <t>Exploded shell: GeometricTransformation slider 0→1 separates top shell, bottom shell, Gu cavity.</t>
        </is>
      </c>
    </row>
    <row r="145">
      <c r="A145" t="inlineStr">
        <is>
          <t>Wolfram functions: Manipulate, Animate, ListAnimate, GeometricTransformation, Dynamic; Export[ ,"GIF"|"MP4"|"CDF"].</t>
        </is>
      </c>
    </row>
    <row r="147">
      <c r="A147" s="609" t="inlineStr">
        <is>
          <t>§7 — ACOUSTIC MODELING (executable cell sketches)</t>
        </is>
      </c>
    </row>
    <row r="148">
      <c r="A148" t="inlineStr">
        <is>
          <t>fField[a_,t_,E_,ρ_,ν_]:=k·(t/a^2) Sqrt[E/(ρ (1-ν^2))]  (* k from FEM calibration *)</t>
        </is>
      </c>
    </row>
    <row r="149">
      <c r="A149" t="inlineStr">
        <is>
          <t>fGu[A_,V_,L_]:=(c/(2 π)) Sqrt[A/(V L)]</t>
        </is>
      </c>
    </row>
    <row r="150">
      <c r="A150" t="inlineStr">
        <is>
          <t>harmonics[f_]:={f, 2 f, 3 f}  (* target ratios; measured deviation = tuning quality metric *)</t>
        </is>
      </c>
    </row>
    <row r="151">
      <c r="A151" t="inlineStr">
        <is>
          <t>Validate: AudioRecord struck note → Periodogram → FindPeaks → compare to {f, 2f, 3f}; cents error per partial.</t>
        </is>
      </c>
    </row>
    <row r="153">
      <c r="A153" s="609" t="inlineStr">
        <is>
          <t>§8 — DEPLOYMENT &amp; SHARING</t>
        </is>
      </c>
    </row>
    <row r="154">
      <c r="A154" t="inlineStr">
        <is>
          <t>CloudDeploy[Manipulate[…]] for live tone-field calculator; CloudPublish for read-only handout; APIFunction for pricing service.</t>
        </is>
      </c>
    </row>
    <row r="155">
      <c r="A155" t="inlineStr">
        <is>
          <t>Wolfram functions: CloudDeploy, CloudPublish, APIFunction, FormFunction, EmbedCode, Export.</t>
        </is>
      </c>
    </row>
    <row r="158" ht="18" customHeight="1" s="817">
      <c r="A158" s="807" t="inlineStr">
        <is>
          <t>WOLFRAM EXPLORATIONS — HANDPAN</t>
        </is>
      </c>
    </row>
    <row r="159">
      <c r="A159" s="734" t="inlineStr">
        <is>
          <t>Curated from the wolfram-notebooks-roadmap brainstorm — pick a row, file an issue, build the notebook.</t>
        </is>
      </c>
    </row>
    <row r="161">
      <c r="A161" s="808" t="inlineStr">
        <is>
          <t>Roadmap-inspired notebook ideas tailored to this sheet:</t>
        </is>
      </c>
    </row>
    <row r="162">
      <c r="A162" t="inlineStr">
        <is>
          <t xml:space="preserve">  • Tone Field 3-Partial Synthesizer — Synthesize each field as fundamental + 2× + 3× with slight detuning; AudioGenerator scale playthrough; tablet demo at art fair.</t>
        </is>
      </c>
    </row>
    <row r="163">
      <c r="A163" t="inlineStr">
        <is>
          <t xml:space="preserve">  • Helmholtz Gu Tuner (Manipulate) — Sliders for shell V, port A, port L → live Gu pitch; design constraint: Gu ~2 octaves below lowest field.</t>
        </is>
      </c>
    </row>
    <row r="164">
      <c r="A164" t="inlineStr">
        <is>
          <t xml:space="preserve">  • Curved-Shell FEM (NDEigensystem) — Kirchhoff-Love shell on the dimpled steel; eigenmode visualization shows why hammered curvature locks 1:2:3 partials.</t>
        </is>
      </c>
    </row>
    <row r="165">
      <c r="A165" t="inlineStr">
        <is>
          <t xml:space="preserve">  • Note-Field Modal Crosstalk Map — Strike one field → measure sympathetic ringing on others; FEM overlap integral predicts which fields ring together.</t>
        </is>
      </c>
    </row>
    <row r="166">
      <c r="A166" t="inlineStr">
        <is>
          <t xml:space="preserve">  • Pentatonic Scale Playground (art-fair tablet demo) — Click the 9 fields on a virtual layout → hear chord stack + see waveform; deploy via CloudDeploy as APIFunction.</t>
        </is>
      </c>
    </row>
    <row r="167">
      <c r="A167" t="inlineStr">
        <is>
          <t xml:space="preserve">  • Climate-Aware Tuning — Steel +3 cents/°C cold; Helmholtz Gu shifts with air density; recommend warm-up time for outdoor gigs.</t>
        </is>
      </c>
    </row>
  </sheetData>
  <pageMargins left="0.7" right="0.7" top="0.75" bottom="0.75" header="0.3" footer="0.3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2026-05-01T02:02:13Z</dcterms:created>
  <dcterms:modified xmlns:dcterms="http://purl.org/dc/terms/" xmlns:xsi="http://www.w3.org/2001/XMLSchema-instance" xsi:type="dcterms:W3CDTF">2026-05-02T18:58:06Z</dcterms:modified>
  <cp:lastModifiedBy>Tony Koop</cp:lastModifiedBy>
</cp:coreProperties>
</file>