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57840" windowHeight="31920" tabRatio="600" firstSheet="41" autoFilterDateGrouping="1"/>
  </bookViews>
  <sheets>
    <sheet xmlns:r="http://schemas.openxmlformats.org/officeDocument/2006/relationships" name="Siku - Zampoñ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2">
    <numFmt numFmtId="164" formatCode="0.0"/>
    <numFmt numFmtId="165" formatCode="0.000"/>
    <numFmt numFmtId="166" formatCode="#,##0.000"/>
    <numFmt numFmtId="167" formatCode="0.0000"/>
    <numFmt numFmtId="168" formatCode="&quot;$&quot;#,##0.00"/>
    <numFmt numFmtId="169" formatCode="m/d"/>
    <numFmt numFmtId="170" formatCode="m/d/yy"/>
    <numFmt numFmtId="171" formatCode="#\ ##/##"/>
    <numFmt numFmtId="172" formatCode="#\ ###/###"/>
    <numFmt numFmtId="173" formatCode="0.000000"/>
    <numFmt numFmtId="174" formatCode="\+0.000;\-0.000;0.000"/>
    <numFmt numFmtId="175" formatCode="\+0.0%;\-0.0%;0.0%"/>
    <numFmt numFmtId="176" formatCode="\+0.0;\-0.0;&quot;0.0&quot;"/>
    <numFmt numFmtId="177" formatCode="\+0.00;\-0.00;&quot;0.00&quot;"/>
    <numFmt numFmtId="178" formatCode="0.00000"/>
    <numFmt numFmtId="179" formatCode="0.0%"/>
    <numFmt numFmtId="180" formatCode="#,##0.0"/>
    <numFmt numFmtId="181" formatCode="0.0&quot;%&quot;"/>
    <numFmt numFmtId="182" formatCode="0.0&quot;°&quot;"/>
    <numFmt numFmtId="183" formatCode="0.00&quot;°&quot;"/>
    <numFmt numFmtId="184" formatCode="0.000&quot;&quot;"/>
    <numFmt numFmtId="185" formatCode="0.0&quot;&quot;"/>
  </numFmts>
  <fonts count="90">
    <font>
      <name val="Arial"/>
      <color rgb="FF000000"/>
      <sz val="10"/>
    </font>
    <font>
      <name val="Arial"/>
      <b val="1"/>
      <sz val="10"/>
    </font>
    <font>
      <name val="Arial"/>
      <sz val="10"/>
    </font>
    <font>
      <name val="Arial"/>
      <sz val="10"/>
    </font>
    <font>
      <name val="Arial"/>
      <sz val="10"/>
    </font>
    <font>
      <name val="Arial"/>
      <color rgb="FF1155CC"/>
      <sz val="10"/>
      <u val="single"/>
    </font>
    <font>
      <name val="Arial"/>
      <color rgb="FF0000FF"/>
      <sz val="10"/>
      <u val="single"/>
    </font>
    <font>
      <name val="Arial"/>
      <b val="1"/>
      <sz val="10"/>
    </font>
    <font>
      <name val="Inconsolata"/>
      <sz val="10"/>
    </font>
    <font>
      <name val="Arial"/>
      <b val="1"/>
      <color rgb="FFFFFFFF"/>
      <sz val="10"/>
    </font>
    <font>
      <name val="Arial"/>
      <color rgb="FFFFFFFF"/>
      <sz val="10"/>
    </font>
    <font>
      <name val="Arial"/>
      <b val="1"/>
      <color rgb="FF000000"/>
      <sz val="10"/>
    </font>
    <font>
      <name val="Arial"/>
      <b val="1"/>
      <color rgb="FF000000"/>
      <sz val="14"/>
    </font>
    <font>
      <name val="Arial"/>
      <color rgb="FFC0C0C0"/>
      <sz val="10"/>
    </font>
    <font>
      <name val="Arial"/>
      <i val="1"/>
      <color rgb="FFC0C0C0"/>
      <sz val="10"/>
    </font>
    <font>
      <name val="Arial"/>
      <color rgb="FF969696"/>
      <sz val="10"/>
    </font>
    <font>
      <name val="Arial"/>
      <b val="1"/>
      <color rgb="FF969696"/>
      <sz val="10"/>
    </font>
    <font>
      <name val="Arial"/>
      <b val="1"/>
      <color rgb="FF993366"/>
      <sz val="10"/>
    </font>
    <font>
      <name val="Arial"/>
      <color rgb="FF993366"/>
      <sz val="10"/>
    </font>
    <font>
      <name val="Arial"/>
      <color rgb="FF000000"/>
      <sz val="10"/>
    </font>
    <font>
      <name val="Arial"/>
      <color rgb="FF0000FF"/>
      <sz val="10"/>
    </font>
    <font>
      <name val="Arial"/>
      <b val="1"/>
      <color rgb="FF0000FF"/>
      <sz val="10"/>
    </font>
    <font>
      <name val="Arial"/>
      <color rgb="FF666666"/>
      <sz val="10"/>
    </font>
    <font>
      <name val="Arial"/>
      <i val="1"/>
      <color rgb="FF666666"/>
      <sz val="10"/>
    </font>
    <font>
      <name val="Arial"/>
      <b val="1"/>
      <color rgb="FFFFFFFF"/>
      <sz val="12"/>
    </font>
    <font>
      <name val="Arial"/>
      <b val="1"/>
      <color rgb="FF000000"/>
      <sz val="11"/>
    </font>
    <font>
      <name val="Arial"/>
      <i val="1"/>
      <color rgb="FF666666"/>
      <sz val="9"/>
    </font>
    <font>
      <name val="Arial"/>
      <color rgb="FF006400"/>
      <sz val="10"/>
    </font>
    <font>
      <name val="Arial"/>
      <b val="1"/>
      <color rgb="FF006400"/>
      <sz val="10"/>
    </font>
    <font>
      <name val="Arial"/>
      <color rgb="FFCC0000"/>
      <sz val="10"/>
    </font>
    <font>
      <name val="Arial"/>
      <color rgb="FF333333"/>
      <sz val="9"/>
    </font>
    <font>
      <name val="Arial"/>
      <b val="1"/>
      <color rgb="FF1F4E79"/>
      <sz val="14"/>
    </font>
    <font>
      <name val="Arial"/>
      <color rgb="FF1F4E79"/>
      <sz val="10"/>
    </font>
    <font>
      <name val="Arial"/>
      <b val="1"/>
      <color rgb="FF1F4E79"/>
      <sz val="12"/>
    </font>
    <font>
      <name val="Arial"/>
      <b val="1"/>
      <color rgb="FF1F4E79"/>
      <sz val="10"/>
    </font>
    <font>
      <name val="Arial"/>
      <b val="1"/>
      <color rgb="FF000000"/>
      <sz val="12"/>
    </font>
    <font>
      <name val="Arial"/>
      <b val="1"/>
      <i val="1"/>
      <color rgb="FF666666"/>
      <sz val="10"/>
    </font>
    <font>
      <name val="Arial"/>
      <color rgb="FF999999"/>
      <sz val="10"/>
    </font>
    <font>
      <name val="Arial"/>
      <i val="1"/>
      <color rgb="FF999999"/>
      <sz val="9"/>
    </font>
    <font>
      <name val="Arial"/>
      <color rgb="FF2E75B6"/>
      <sz val="10"/>
    </font>
    <font>
      <name val="Arial"/>
      <b val="1"/>
      <color rgb="FF2E75B6"/>
      <sz val="10"/>
    </font>
    <font>
      <name val="Arial"/>
      <color rgb="FF5B9BD5"/>
      <sz val="10"/>
    </font>
    <font>
      <name val="Arial"/>
      <b val="1"/>
      <color rgb="FF5B9BD5"/>
      <sz val="10"/>
    </font>
    <font>
      <name val="Arial"/>
      <color rgb="FF9DC3E6"/>
      <sz val="10"/>
    </font>
    <font>
      <name val="Arial"/>
      <b val="1"/>
      <color rgb="FF9DC3E6"/>
      <sz val="10"/>
    </font>
    <font>
      <name val="Arial"/>
      <b val="1"/>
      <i val="1"/>
      <color rgb="FF1F4E79"/>
      <sz val="9"/>
    </font>
    <font>
      <name val="Arial"/>
      <i val="1"/>
      <color rgb="FF000000"/>
      <sz val="10"/>
    </font>
    <font>
      <name val="Arial"/>
      <color rgb="FF000000"/>
      <sz val="9"/>
    </font>
    <font>
      <name val="Arial"/>
      <b val="1"/>
      <color rgb="FFCC4125"/>
      <sz val="10"/>
    </font>
    <font>
      <name val="Arial"/>
      <b val="1"/>
      <i val="1"/>
      <color rgb="FF999999"/>
      <sz val="9"/>
    </font>
    <font>
      <name val="Arial"/>
      <b val="1"/>
      <color rgb="FF990000"/>
      <sz val="10"/>
    </font>
    <font>
      <name val="Arial"/>
      <b val="1"/>
      <color rgb="FF000000"/>
      <sz val="9"/>
    </font>
    <font>
      <name val="Arial"/>
      <b val="1"/>
      <color rgb="FFCC0000"/>
      <sz val="10"/>
    </font>
    <font>
      <name val="Arial"/>
      <i val="1"/>
      <color rgb="FF999999"/>
      <sz val="10"/>
    </font>
    <font>
      <name val="Arial"/>
      <color rgb="FF0000CC"/>
      <sz val="10"/>
    </font>
    <font>
      <name val="Arial"/>
      <b val="1"/>
      <color rgb="FF0000CC"/>
      <sz val="10"/>
    </font>
    <font>
      <name val="Arial"/>
      <i val="1"/>
      <color rgb="FF0000FF"/>
      <sz val="9"/>
    </font>
    <font>
      <name val="Tahoma"/>
      <charset val="1"/>
      <color indexed="81"/>
      <sz val="9"/>
    </font>
    <font>
      <name val="Tahoma"/>
      <charset val="1"/>
      <b val="1"/>
      <color indexed="81"/>
      <sz val="9"/>
    </font>
    <font>
      <name val="Arial"/>
      <b val="1"/>
      <color rgb="FF999999"/>
      <sz val="9"/>
    </font>
    <font>
      <name val="Arial"/>
      <b val="1"/>
      <color rgb="FFCC0000"/>
      <sz val="9"/>
    </font>
    <font>
      <name val="Arial"/>
      <color rgb="FFCC0000"/>
      <sz val="9"/>
    </font>
    <font>
      <name val="Arial"/>
      <b val="1"/>
      <i val="1"/>
      <color rgb="FF666666"/>
      <sz val="9"/>
    </font>
    <font>
      <name val="Arial"/>
      <b val="1"/>
      <color rgb="FF000000"/>
      <sz val="16"/>
    </font>
    <font>
      <name val="Arial"/>
      <color rgb="FF555555"/>
      <sz val="10"/>
    </font>
    <font>
      <name val="Arial"/>
      <i val="1"/>
      <color rgb="FF555555"/>
      <sz val="10"/>
    </font>
    <font>
      <name val="Arial"/>
      <b val="1"/>
      <color rgb="FFFFFFFF"/>
      <sz val="11"/>
    </font>
    <font>
      <name val="Arial"/>
      <color rgb="FF008000"/>
      <sz val="10"/>
    </font>
    <font>
      <name val="Arial"/>
      <color rgb="FFFF0000"/>
      <sz val="10"/>
    </font>
    <font>
      <name val="Arial"/>
      <b val="1"/>
      <color rgb="FFFF0000"/>
      <sz val="10"/>
    </font>
    <font>
      <name val="Arial"/>
      <b val="1"/>
      <color rgb="FF555555"/>
      <sz val="10"/>
    </font>
    <font>
      <name val="Arial"/>
      <b val="1"/>
      <i val="1"/>
      <color rgb="FF555555"/>
      <sz val="10"/>
    </font>
    <font>
      <name val="Arial"/>
      <i val="1"/>
      <color rgb="FFFF0000"/>
      <sz val="10"/>
    </font>
    <font>
      <name val="Arial"/>
      <color rgb="FFFF8C00"/>
      <sz val="10"/>
    </font>
    <font>
      <name val="Arial"/>
      <i val="1"/>
      <color rgb="FF888888"/>
      <sz val="9"/>
    </font>
    <font>
      <name val="Arial"/>
      <b val="1"/>
      <color rgb="FF333333"/>
      <sz val="10"/>
    </font>
    <font>
      <name val="Arial"/>
      <b val="1"/>
      <color rgb="FF006600"/>
      <sz val="10"/>
    </font>
    <font>
      <name val="Arial"/>
      <b val="1"/>
      <i val="1"/>
      <color rgb="FFFFFFFF"/>
      <sz val="11"/>
    </font>
    <font>
      <name val="Arial"/>
      <i val="1"/>
      <color rgb="FF008000"/>
      <sz val="10"/>
    </font>
    <font>
      <name val="Arial"/>
      <b val="1"/>
      <i val="1"/>
      <color rgb="FF008000"/>
      <sz val="10"/>
    </font>
    <font>
      <name val="Arial"/>
      <i val="1"/>
      <color rgb="FF7030A0"/>
      <sz val="10"/>
    </font>
    <font>
      <name val="Arial"/>
      <i val="1"/>
      <color rgb="FF548235"/>
      <sz val="10"/>
    </font>
    <font>
      <name val="Consolas"/>
      <color rgb="FF000000"/>
      <sz val="9"/>
    </font>
    <font>
      <name val="Consolas"/>
      <i val="1"/>
      <color rgb="FF4472C4"/>
      <sz val="9"/>
    </font>
    <font>
      <name val="Consolas"/>
      <b val="1"/>
      <color rgb="FFFFFFFF"/>
      <sz val="11"/>
    </font>
    <font>
      <name val="Arial"/>
      <b val="1"/>
      <color rgb="FFFFFFFF"/>
      <sz val="14"/>
    </font>
    <font>
      <name val="Arial"/>
      <i val="1"/>
      <color rgb="FF5C2D91"/>
      <sz val="10"/>
    </font>
    <font>
      <name val="Arial"/>
      <b val="1"/>
      <i val="1"/>
      <color rgb="FF5C2D91"/>
      <sz val="10"/>
    </font>
    <font>
      <name val="Arial"/>
      <b val="1"/>
      <i val="1"/>
      <color rgb="FFFFFFFF"/>
      <sz val="14"/>
    </font>
    <font>
      <name val="Arial"/>
      <family val="2"/>
      <color rgb="FF000000"/>
      <sz val="12"/>
    </font>
  </fonts>
  <fills count="90">
    <fill>
      <patternFill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D5A6BD"/>
        <bgColor rgb="FFD5A6BD"/>
      </patternFill>
    </fill>
    <fill>
      <patternFill patternType="solid">
        <fgColor rgb="FF93C47D"/>
        <bgColor rgb="FF93C47D"/>
      </patternFill>
    </fill>
    <fill>
      <patternFill patternType="solid">
        <fgColor rgb="FFC0C0C0"/>
        <bgColor rgb="FFC0C0C0"/>
      </patternFill>
    </fill>
    <fill>
      <patternFill patternType="solid">
        <fgColor rgb="FFFFD966"/>
        <bgColor rgb="FFFFD966"/>
      </patternFill>
    </fill>
    <fill>
      <patternFill patternType="solid">
        <fgColor rgb="FFCC99FF"/>
        <bgColor rgb="FFCC99FF"/>
      </patternFill>
    </fill>
    <fill>
      <patternFill patternType="solid">
        <fgColor rgb="FFF6B26B"/>
        <bgColor rgb="FFF6B26B"/>
      </patternFill>
    </fill>
    <fill>
      <patternFill patternType="solid">
        <fgColor rgb="FFCCFFFF"/>
        <bgColor rgb="FFCC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6AA84F"/>
        <bgColor rgb="FF6AA84F"/>
      </patternFill>
    </fill>
    <fill>
      <patternFill patternType="solid">
        <fgColor rgb="FFFCF305"/>
        <bgColor rgb="FFFCF305"/>
      </patternFill>
    </fill>
    <fill>
      <patternFill patternType="solid">
        <fgColor rgb="FFC9DAF8"/>
        <bgColor rgb="FFC9DAF8"/>
      </patternFill>
    </fill>
    <fill>
      <patternFill patternType="solid">
        <fgColor rgb="FFC27BA0"/>
        <bgColor rgb="FFC27BA0"/>
      </patternFill>
    </fill>
    <fill>
      <patternFill patternType="solid">
        <fgColor rgb="FFA64D79"/>
        <bgColor rgb="FFA64D79"/>
      </patternFill>
    </fill>
    <fill>
      <patternFill patternType="solid">
        <fgColor rgb="FF38761D"/>
        <bgColor rgb="FF38761D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BF9000"/>
        <bgColor rgb="FFBF9000"/>
      </patternFill>
    </fill>
    <fill>
      <patternFill patternType="solid">
        <fgColor rgb="FFFFFF00"/>
        <bgColor rgb="FFFFFF00"/>
      </patternFill>
    </fill>
    <fill>
      <patternFill patternType="solid">
        <fgColor rgb="FF1FB714"/>
        <bgColor rgb="FF1FB714"/>
      </patternFill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  <fill>
      <patternFill patternType="solid">
        <fgColor rgb="FF76A5AF"/>
        <bgColor rgb="FF76A5AF"/>
      </patternFill>
    </fill>
    <fill>
      <patternFill patternType="solid">
        <fgColor rgb="FF6D9EEB"/>
        <bgColor rgb="FF6D9EEB"/>
      </patternFill>
    </fill>
    <fill>
      <patternFill patternType="solid">
        <fgColor rgb="FFCC4125"/>
        <bgColor rgb="FFCC4125"/>
      </patternFill>
    </fill>
    <fill>
      <patternFill patternType="solid">
        <fgColor rgb="FFE06666"/>
        <bgColor rgb="FFE06666"/>
      </patternFill>
    </fill>
    <fill>
      <patternFill patternType="solid">
        <fgColor rgb="FFD9EAD3"/>
        <bgColor rgb="FFD9EAD3"/>
      </patternFill>
    </fill>
    <fill>
      <patternFill patternType="solid">
        <fgColor rgb="FFFFCC99"/>
        <bgColor rgb="FFFFCC99"/>
      </patternFill>
    </fill>
    <fill>
      <patternFill patternType="solid">
        <fgColor rgb="FF000090"/>
        <bgColor rgb="FF000090"/>
      </patternFill>
    </fill>
    <fill>
      <patternFill patternType="solid">
        <fgColor rgb="FF00CCFF"/>
        <bgColor rgb="FF00CCFF"/>
      </patternFill>
    </fill>
    <fill>
      <patternFill patternType="solid">
        <fgColor rgb="FFFFFF99"/>
        <bgColor rgb="FFFFFF99"/>
      </patternFill>
    </fill>
    <fill>
      <patternFill patternType="solid">
        <fgColor rgb="FFDD0806"/>
        <bgColor rgb="FFDD0806"/>
      </patternFill>
    </fill>
    <fill>
      <patternFill patternType="solid">
        <fgColor rgb="FF4600A5"/>
        <bgColor rgb="FF4600A5"/>
      </patternFill>
    </fill>
    <fill>
      <patternFill patternType="solid">
        <fgColor rgb="FF99CCFF"/>
        <bgColor rgb="FF99CCFF"/>
      </patternFill>
    </fill>
    <fill>
      <patternFill patternType="solid">
        <fgColor rgb="FF00ABEA"/>
        <bgColor rgb="FF00ABEA"/>
      </patternFill>
    </fill>
    <fill>
      <patternFill patternType="solid">
        <fgColor rgb="FF0000D4"/>
        <bgColor rgb="FF0000D4"/>
      </patternFill>
    </fill>
    <fill>
      <patternFill patternType="solid">
        <fgColor rgb="FF4A86E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3C78D8"/>
        <bgColor rgb="FF3C78D8"/>
      </patternFill>
    </fill>
    <fill>
      <patternFill patternType="solid">
        <fgColor rgb="FF1C458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8D5E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5E8D4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E3F2FD"/>
        <bgColor indexed="64"/>
      </patternFill>
    </fill>
    <fill>
      <patternFill patternType="solid">
        <fgColor rgb="FFE8D5E8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555555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2D0F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E6D8C3"/>
        <bgColor indexed="64"/>
      </patternFill>
    </fill>
    <fill>
      <patternFill patternType="solid">
        <fgColor rgb="FF8B4513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1F3A5F"/>
        <bgColor indexed="64"/>
      </patternFill>
    </fill>
    <fill>
      <patternFill patternType="solid">
        <fgColor rgb="FF5C2D91"/>
        <bgColor indexed="64"/>
      </patternFill>
    </fill>
    <fill>
      <patternFill patternType="solid">
        <fgColor rgb="FFE5D6F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rgb="FFAAAAAA"/>
      </right>
      <top/>
      <bottom/>
      <diagonal/>
    </border>
  </borders>
  <cellStyleXfs count="2">
    <xf numFmtId="0" fontId="19" fillId="0" borderId="26"/>
    <xf numFmtId="0" fontId="19" fillId="0" borderId="26"/>
  </cellStyleXfs>
  <cellXfs count="850">
    <xf numFmtId="0" fontId="0" fillId="0" borderId="0" pivotButton="0" quotePrefix="0" xfId="0"/>
    <xf numFmtId="0" fontId="1" fillId="2" borderId="1" pivotButton="0" quotePrefix="0" xfId="0"/>
    <xf numFmtId="0" fontId="1" fillId="2" borderId="2" pivotButton="0" quotePrefix="0" xfId="0"/>
    <xf numFmtId="0" fontId="1" fillId="3" borderId="3" pivotButton="0" quotePrefix="0" xfId="0"/>
    <xf numFmtId="0" fontId="1" fillId="4" borderId="4" applyAlignment="1" pivotButton="0" quotePrefix="0" xfId="0">
      <alignment horizontal="left"/>
    </xf>
    <xf numFmtId="0" fontId="1" fillId="5" borderId="4" applyAlignment="1" pivotButton="0" quotePrefix="0" xfId="0">
      <alignment horizontal="left"/>
    </xf>
    <xf numFmtId="0" fontId="1" fillId="6" borderId="4" applyAlignment="1" pivotButton="0" quotePrefix="0" xfId="0">
      <alignment horizontal="left"/>
    </xf>
    <xf numFmtId="0" fontId="1" fillId="7" borderId="4" applyAlignment="1" pivotButton="0" quotePrefix="0" xfId="0">
      <alignment horizontal="left"/>
    </xf>
    <xf numFmtId="0" fontId="1" fillId="8" borderId="4" applyAlignment="1" pivotButton="0" quotePrefix="0" xfId="0">
      <alignment horizontal="left"/>
    </xf>
    <xf numFmtId="0" fontId="1" fillId="9" borderId="4" applyAlignment="1" pivotButton="0" quotePrefix="0" xfId="0">
      <alignment horizontal="left"/>
    </xf>
    <xf numFmtId="0" fontId="1" fillId="10" borderId="4" applyAlignment="1" pivotButton="0" quotePrefix="0" xfId="0">
      <alignment horizontal="left"/>
    </xf>
    <xf numFmtId="0" fontId="1" fillId="11" borderId="4" applyAlignment="1" pivotButton="0" quotePrefix="0" xfId="0">
      <alignment horizontal="left"/>
    </xf>
    <xf numFmtId="0" fontId="1" fillId="11" borderId="5" applyAlignment="1" pivotButton="0" quotePrefix="0" xfId="0">
      <alignment horizontal="left"/>
    </xf>
    <xf numFmtId="0" fontId="1" fillId="3" borderId="0" applyAlignment="1" pivotButton="0" quotePrefix="0" xfId="0">
      <alignment horizontal="left"/>
    </xf>
    <xf numFmtId="0" fontId="2" fillId="2" borderId="2" applyAlignment="1" pivotButton="0" quotePrefix="0" xfId="0">
      <alignment horizontal="center" wrapText="1"/>
    </xf>
    <xf numFmtId="0" fontId="2" fillId="3" borderId="6" pivotButton="0" quotePrefix="0" xfId="0"/>
    <xf numFmtId="0" fontId="3" fillId="3" borderId="0" applyAlignment="1" pivotButton="0" quotePrefix="0" xfId="0">
      <alignment horizontal="center" wrapText="1"/>
    </xf>
    <xf numFmtId="0" fontId="3" fillId="3" borderId="0" applyAlignment="1" pivotButton="0" quotePrefix="0" xfId="0">
      <alignment horizontal="left"/>
    </xf>
    <xf numFmtId="0" fontId="3" fillId="3" borderId="7" applyAlignment="1" pivotButton="0" quotePrefix="0" xfId="0">
      <alignment horizontal="left"/>
    </xf>
    <xf numFmtId="2" fontId="2" fillId="2" borderId="2" pivotButton="0" quotePrefix="0" xfId="0"/>
    <xf numFmtId="164" fontId="2" fillId="3" borderId="6" pivotButton="0" quotePrefix="0" xfId="0"/>
    <xf numFmtId="164" fontId="3" fillId="3" borderId="0" applyAlignment="1" pivotButton="0" quotePrefix="0" xfId="0">
      <alignment horizontal="left"/>
    </xf>
    <xf numFmtId="164" fontId="3" fillId="3" borderId="7" applyAlignment="1" pivotButton="0" quotePrefix="0" xfId="0">
      <alignment horizontal="left"/>
    </xf>
    <xf numFmtId="164" fontId="2" fillId="3" borderId="0" applyAlignment="1" pivotButton="0" quotePrefix="0" xfId="0">
      <alignment horizontal="left"/>
    </xf>
    <xf numFmtId="0" fontId="2" fillId="12" borderId="6" pivotButton="0" quotePrefix="0" xfId="0"/>
    <xf numFmtId="0" fontId="3" fillId="12" borderId="0" applyAlignment="1" pivotButton="0" quotePrefix="0" xfId="0">
      <alignment horizontal="left"/>
    </xf>
    <xf numFmtId="0" fontId="3" fillId="12" borderId="7" applyAlignment="1" pivotButton="0" quotePrefix="0" xfId="0">
      <alignment horizontal="left"/>
    </xf>
    <xf numFmtId="164" fontId="2" fillId="12" borderId="6" pivotButton="0" quotePrefix="0" xfId="0"/>
    <xf numFmtId="164" fontId="3" fillId="12" borderId="0" applyAlignment="1" pivotButton="0" quotePrefix="0" xfId="0">
      <alignment horizontal="left"/>
    </xf>
    <xf numFmtId="164" fontId="3" fillId="12" borderId="7" applyAlignment="1" pivotButton="0" quotePrefix="0" xfId="0">
      <alignment horizontal="left"/>
    </xf>
    <xf numFmtId="0" fontId="2" fillId="13" borderId="6" pivotButton="0" quotePrefix="0" xfId="0"/>
    <xf numFmtId="0" fontId="3" fillId="13" borderId="0" applyAlignment="1" pivotButton="0" quotePrefix="0" xfId="0">
      <alignment horizontal="left"/>
    </xf>
    <xf numFmtId="0" fontId="3" fillId="13" borderId="7" applyAlignment="1" pivotButton="0" quotePrefix="0" xfId="0">
      <alignment horizontal="left"/>
    </xf>
    <xf numFmtId="164" fontId="2" fillId="13" borderId="6" pivotButton="0" quotePrefix="0" xfId="0"/>
    <xf numFmtId="164" fontId="3" fillId="13" borderId="0" applyAlignment="1" pivotButton="0" quotePrefix="0" xfId="0">
      <alignment horizontal="left"/>
    </xf>
    <xf numFmtId="164" fontId="3" fillId="13" borderId="7" applyAlignment="1" pivotButton="0" quotePrefix="0" xfId="0">
      <alignment horizontal="left"/>
    </xf>
    <xf numFmtId="0" fontId="2" fillId="14" borderId="6" pivotButton="0" quotePrefix="0" xfId="0"/>
    <xf numFmtId="0" fontId="3" fillId="14" borderId="0" applyAlignment="1" pivotButton="0" quotePrefix="0" xfId="0">
      <alignment horizontal="left"/>
    </xf>
    <xf numFmtId="0" fontId="3" fillId="14" borderId="7" applyAlignment="1" pivotButton="0" quotePrefix="0" xfId="0">
      <alignment horizontal="left"/>
    </xf>
    <xf numFmtId="164" fontId="2" fillId="14" borderId="6" pivotButton="0" quotePrefix="0" xfId="0"/>
    <xf numFmtId="164" fontId="3" fillId="14" borderId="0" applyAlignment="1" pivotButton="0" quotePrefix="0" xfId="0">
      <alignment horizontal="left"/>
    </xf>
    <xf numFmtId="164" fontId="3" fillId="14" borderId="7" applyAlignment="1" pivotButton="0" quotePrefix="0" xfId="0">
      <alignment horizontal="left"/>
    </xf>
    <xf numFmtId="0" fontId="2" fillId="15" borderId="6" pivotButton="0" quotePrefix="0" xfId="0"/>
    <xf numFmtId="0" fontId="3" fillId="15" borderId="0" applyAlignment="1" pivotButton="0" quotePrefix="0" xfId="0">
      <alignment horizontal="left"/>
    </xf>
    <xf numFmtId="0" fontId="3" fillId="15" borderId="7" applyAlignment="1" pivotButton="0" quotePrefix="0" xfId="0">
      <alignment horizontal="left"/>
    </xf>
    <xf numFmtId="164" fontId="3" fillId="15" borderId="0" applyAlignment="1" pivotButton="0" quotePrefix="0" xfId="0">
      <alignment horizontal="left"/>
    </xf>
    <xf numFmtId="164" fontId="3" fillId="15" borderId="7" applyAlignment="1" pivotButton="0" quotePrefix="0" xfId="0">
      <alignment horizontal="left"/>
    </xf>
    <xf numFmtId="0" fontId="2" fillId="16" borderId="6" pivotButton="0" quotePrefix="0" xfId="0"/>
    <xf numFmtId="0" fontId="3" fillId="16" borderId="0" applyAlignment="1" pivotButton="0" quotePrefix="0" xfId="0">
      <alignment horizontal="left"/>
    </xf>
    <xf numFmtId="0" fontId="3" fillId="16" borderId="7" applyAlignment="1" pivotButton="0" quotePrefix="0" xfId="0">
      <alignment horizontal="left"/>
    </xf>
    <xf numFmtId="164" fontId="2" fillId="16" borderId="6" pivotButton="0" quotePrefix="0" xfId="0"/>
    <xf numFmtId="164" fontId="3" fillId="16" borderId="0" applyAlignment="1" pivotButton="0" quotePrefix="0" xfId="0">
      <alignment horizontal="left"/>
    </xf>
    <xf numFmtId="164" fontId="3" fillId="16" borderId="7" applyAlignment="1" pivotButton="0" quotePrefix="0" xfId="0">
      <alignment horizontal="left"/>
    </xf>
    <xf numFmtId="0" fontId="2" fillId="17" borderId="6" pivotButton="0" quotePrefix="0" xfId="0"/>
    <xf numFmtId="0" fontId="3" fillId="17" borderId="0" applyAlignment="1" pivotButton="0" quotePrefix="0" xfId="0">
      <alignment horizontal="left"/>
    </xf>
    <xf numFmtId="0" fontId="3" fillId="17" borderId="7" applyAlignment="1" pivotButton="0" quotePrefix="0" xfId="0">
      <alignment horizontal="left"/>
    </xf>
    <xf numFmtId="0" fontId="2" fillId="2" borderId="2" pivotButton="0" quotePrefix="0" xfId="0"/>
    <xf numFmtId="164" fontId="2" fillId="17" borderId="11" pivotButton="0" quotePrefix="0" xfId="0"/>
    <xf numFmtId="164" fontId="3" fillId="17" borderId="12" applyAlignment="1" pivotButton="0" quotePrefix="0" xfId="0">
      <alignment horizontal="left"/>
    </xf>
    <xf numFmtId="164" fontId="3" fillId="17" borderId="13" applyAlignment="1" pivotButton="0" quotePrefix="0" xfId="0">
      <alignment horizontal="left"/>
    </xf>
    <xf numFmtId="164" fontId="2" fillId="3" borderId="0" applyAlignment="1" pivotButton="0" quotePrefix="0" xfId="0">
      <alignment horizontal="left" wrapText="1"/>
    </xf>
    <xf numFmtId="164" fontId="2" fillId="3" borderId="0" applyAlignment="1" pivotButton="0" quotePrefix="0" xfId="0">
      <alignment horizontal="center" vertical="center" wrapText="1"/>
    </xf>
    <xf numFmtId="0" fontId="2" fillId="3" borderId="0" pivotButton="0" quotePrefix="0" xfId="0"/>
    <xf numFmtId="164" fontId="2" fillId="3" borderId="0" pivotButton="0" quotePrefix="0" xfId="0"/>
    <xf numFmtId="2" fontId="2" fillId="9" borderId="1" pivotButton="0" quotePrefix="0" xfId="0"/>
    <xf numFmtId="2" fontId="2" fillId="18" borderId="1" pivotButton="0" quotePrefix="0" xfId="0"/>
    <xf numFmtId="2" fontId="2" fillId="4" borderId="1" applyAlignment="1" pivotButton="0" quotePrefix="0" xfId="0">
      <alignment horizontal="left"/>
    </xf>
    <xf numFmtId="2" fontId="2" fillId="5" borderId="1" applyAlignment="1" pivotButton="0" quotePrefix="0" xfId="0">
      <alignment horizontal="left"/>
    </xf>
    <xf numFmtId="2" fontId="2" fillId="6" borderId="1" applyAlignment="1" pivotButton="0" quotePrefix="0" xfId="0">
      <alignment horizontal="left"/>
    </xf>
    <xf numFmtId="2" fontId="2" fillId="7" borderId="1" applyAlignment="1" pivotButton="0" quotePrefix="0" xfId="0">
      <alignment horizontal="left"/>
    </xf>
    <xf numFmtId="2" fontId="2" fillId="8" borderId="1" applyAlignment="1" pivotButton="0" quotePrefix="0" xfId="0">
      <alignment horizontal="left"/>
    </xf>
    <xf numFmtId="2" fontId="2" fillId="9" borderId="1" applyAlignment="1" pivotButton="0" quotePrefix="0" xfId="0">
      <alignment horizontal="left"/>
    </xf>
    <xf numFmtId="2" fontId="2" fillId="10" borderId="1" applyAlignment="1" pivotButton="0" quotePrefix="0" xfId="0">
      <alignment horizontal="left"/>
    </xf>
    <xf numFmtId="2" fontId="2" fillId="11" borderId="1" applyAlignment="1" pivotButton="0" quotePrefix="0" xfId="0">
      <alignment horizontal="left"/>
    </xf>
    <xf numFmtId="2" fontId="2" fillId="3" borderId="0" applyAlignment="1" pivotButton="0" quotePrefix="0" xfId="0">
      <alignment horizontal="left"/>
    </xf>
    <xf numFmtId="49" fontId="2" fillId="4" borderId="1" applyAlignment="1" pivotButton="0" quotePrefix="0" xfId="0">
      <alignment horizontal="left"/>
    </xf>
    <xf numFmtId="49" fontId="2" fillId="5" borderId="1" applyAlignment="1" pivotButton="0" quotePrefix="0" xfId="0">
      <alignment horizontal="left"/>
    </xf>
    <xf numFmtId="49" fontId="2" fillId="6" borderId="1" applyAlignment="1" pivotButton="0" quotePrefix="0" xfId="0">
      <alignment horizontal="left"/>
    </xf>
    <xf numFmtId="49" fontId="2" fillId="7" borderId="1" applyAlignment="1" pivotButton="0" quotePrefix="0" xfId="0">
      <alignment horizontal="left"/>
    </xf>
    <xf numFmtId="49" fontId="2" fillId="8" borderId="1" applyAlignment="1" pivotButton="0" quotePrefix="0" xfId="0">
      <alignment horizontal="left"/>
    </xf>
    <xf numFmtId="49" fontId="2" fillId="9" borderId="1" applyAlignment="1" pivotButton="0" quotePrefix="0" xfId="0">
      <alignment horizontal="left"/>
    </xf>
    <xf numFmtId="49" fontId="2" fillId="10" borderId="1" applyAlignment="1" pivotButton="0" quotePrefix="0" xfId="0">
      <alignment horizontal="left"/>
    </xf>
    <xf numFmtId="49" fontId="2" fillId="11" borderId="1" applyAlignment="1" pivotButton="0" quotePrefix="0" xfId="0">
      <alignment horizontal="left"/>
    </xf>
    <xf numFmtId="165" fontId="2" fillId="5" borderId="1" applyAlignment="1" pivotButton="0" quotePrefix="0" xfId="0">
      <alignment horizontal="left"/>
    </xf>
    <xf numFmtId="165" fontId="2" fillId="7" borderId="1" applyAlignment="1" pivotButton="0" quotePrefix="0" xfId="0">
      <alignment horizontal="left"/>
    </xf>
    <xf numFmtId="165" fontId="2" fillId="8" borderId="1" applyAlignment="1" pivotButton="0" quotePrefix="0" xfId="0">
      <alignment horizontal="left"/>
    </xf>
    <xf numFmtId="165" fontId="2" fillId="9" borderId="1" applyAlignment="1" pivotButton="0" quotePrefix="0" xfId="0">
      <alignment horizontal="left"/>
    </xf>
    <xf numFmtId="165" fontId="2" fillId="10" borderId="1" applyAlignment="1" pivotButton="0" quotePrefix="0" xfId="0">
      <alignment horizontal="left"/>
    </xf>
    <xf numFmtId="165" fontId="2" fillId="11" borderId="1" applyAlignment="1" pivotButton="0" quotePrefix="0" xfId="0">
      <alignment horizontal="left"/>
    </xf>
    <xf numFmtId="165" fontId="2" fillId="6" borderId="1" applyAlignment="1" pivotButton="0" quotePrefix="0" xfId="0">
      <alignment horizontal="left"/>
    </xf>
    <xf numFmtId="0" fontId="2" fillId="9" borderId="1" pivotButton="0" quotePrefix="0" xfId="0"/>
    <xf numFmtId="0" fontId="2" fillId="18" borderId="1" pivotButton="0" quotePrefix="0" xfId="0"/>
    <xf numFmtId="0" fontId="2" fillId="19" borderId="1" pivotButton="0" quotePrefix="0" xfId="0"/>
    <xf numFmtId="166" fontId="2" fillId="4" borderId="1" applyAlignment="1" pivotButton="0" quotePrefix="0" xfId="0">
      <alignment horizontal="left"/>
    </xf>
    <xf numFmtId="166" fontId="2" fillId="5" borderId="1" applyAlignment="1" pivotButton="0" quotePrefix="0" xfId="0">
      <alignment horizontal="left"/>
    </xf>
    <xf numFmtId="166" fontId="2" fillId="6" borderId="1" applyAlignment="1" pivotButton="0" quotePrefix="0" xfId="0">
      <alignment horizontal="left"/>
    </xf>
    <xf numFmtId="166" fontId="2" fillId="7" borderId="1" applyAlignment="1" pivotButton="0" quotePrefix="0" xfId="0">
      <alignment horizontal="left"/>
    </xf>
    <xf numFmtId="166" fontId="2" fillId="8" borderId="1" applyAlignment="1" pivotButton="0" quotePrefix="0" xfId="0">
      <alignment horizontal="left"/>
    </xf>
    <xf numFmtId="166" fontId="2" fillId="9" borderId="1" applyAlignment="1" pivotButton="0" quotePrefix="0" xfId="0">
      <alignment horizontal="left"/>
    </xf>
    <xf numFmtId="166" fontId="2" fillId="10" borderId="1" applyAlignment="1" pivotButton="0" quotePrefix="0" xfId="0">
      <alignment horizontal="left"/>
    </xf>
    <xf numFmtId="166" fontId="2" fillId="11" borderId="1" applyAlignment="1" pivotButton="0" quotePrefix="0" xfId="0">
      <alignment horizontal="left"/>
    </xf>
    <xf numFmtId="0" fontId="2" fillId="9" borderId="0" pivotButton="0" quotePrefix="0" xfId="0"/>
    <xf numFmtId="0" fontId="2" fillId="20" borderId="1" pivotButton="0" quotePrefix="0" xfId="0"/>
    <xf numFmtId="165" fontId="2" fillId="4" borderId="1" applyAlignment="1" pivotButton="0" quotePrefix="0" xfId="0">
      <alignment horizontal="left"/>
    </xf>
    <xf numFmtId="165" fontId="2" fillId="9" borderId="1" pivotButton="0" quotePrefix="0" xfId="0"/>
    <xf numFmtId="165" fontId="2" fillId="20" borderId="1" pivotButton="0" quotePrefix="0" xfId="0"/>
    <xf numFmtId="165" fontId="2" fillId="3" borderId="0" applyAlignment="1" pivotButton="0" quotePrefix="0" xfId="0">
      <alignment horizontal="left"/>
    </xf>
    <xf numFmtId="0" fontId="2" fillId="4" borderId="1" applyAlignment="1" pivotButton="0" quotePrefix="0" xfId="0">
      <alignment horizontal="left"/>
    </xf>
    <xf numFmtId="0" fontId="2" fillId="5" borderId="1" applyAlignment="1" pivotButton="0" quotePrefix="0" xfId="0">
      <alignment horizontal="left"/>
    </xf>
    <xf numFmtId="0" fontId="2" fillId="6" borderId="1" applyAlignment="1" pivotButton="0" quotePrefix="0" xfId="0">
      <alignment horizontal="left"/>
    </xf>
    <xf numFmtId="0" fontId="2" fillId="7" borderId="1" applyAlignment="1" pivotButton="0" quotePrefix="0" xfId="0">
      <alignment horizontal="left"/>
    </xf>
    <xf numFmtId="0" fontId="2" fillId="8" borderId="1" applyAlignment="1" pivotButton="0" quotePrefix="0" xfId="0">
      <alignment horizontal="left"/>
    </xf>
    <xf numFmtId="0" fontId="2" fillId="9" borderId="1" applyAlignment="1" pivotButton="0" quotePrefix="0" xfId="0">
      <alignment horizontal="left"/>
    </xf>
    <xf numFmtId="0" fontId="2" fillId="10" borderId="1" applyAlignment="1" pivotButton="0" quotePrefix="0" xfId="0">
      <alignment horizontal="left"/>
    </xf>
    <xf numFmtId="0" fontId="2" fillId="11" borderId="1" applyAlignment="1" pivotButton="0" quotePrefix="0" xfId="0">
      <alignment horizontal="left"/>
    </xf>
    <xf numFmtId="165" fontId="2" fillId="5" borderId="1" pivotButton="0" quotePrefix="0" xfId="0"/>
    <xf numFmtId="165" fontId="3" fillId="4" borderId="1" applyAlignment="1" pivotButton="0" quotePrefix="0" xfId="0">
      <alignment horizontal="left"/>
    </xf>
    <xf numFmtId="165" fontId="3" fillId="5" borderId="1" applyAlignment="1" pivotButton="0" quotePrefix="0" xfId="0">
      <alignment horizontal="left"/>
    </xf>
    <xf numFmtId="165" fontId="3" fillId="6" borderId="1" applyAlignment="1" pivotButton="0" quotePrefix="0" xfId="0">
      <alignment horizontal="left"/>
    </xf>
    <xf numFmtId="165" fontId="3" fillId="7" borderId="1" applyAlignment="1" pivotButton="0" quotePrefix="0" xfId="0">
      <alignment horizontal="left"/>
    </xf>
    <xf numFmtId="165" fontId="3" fillId="8" borderId="1" applyAlignment="1" pivotButton="0" quotePrefix="0" xfId="0">
      <alignment horizontal="left"/>
    </xf>
    <xf numFmtId="165" fontId="3" fillId="9" borderId="1" applyAlignment="1" pivotButton="0" quotePrefix="0" xfId="0">
      <alignment horizontal="left"/>
    </xf>
    <xf numFmtId="165" fontId="3" fillId="10" borderId="1" applyAlignment="1" pivotButton="0" quotePrefix="0" xfId="0">
      <alignment horizontal="left"/>
    </xf>
    <xf numFmtId="165" fontId="3" fillId="11" borderId="1" applyAlignment="1" pivotButton="0" quotePrefix="0" xfId="0">
      <alignment horizontal="left"/>
    </xf>
    <xf numFmtId="165" fontId="2" fillId="21" borderId="1" pivotButton="0" quotePrefix="0" xfId="0"/>
    <xf numFmtId="165" fontId="2" fillId="22" borderId="1" pivotButton="0" quotePrefix="0" xfId="0"/>
    <xf numFmtId="165" fontId="2" fillId="6" borderId="1" pivotButton="0" quotePrefix="0" xfId="0"/>
    <xf numFmtId="165" fontId="2" fillId="18" borderId="1" pivotButton="0" quotePrefix="0" xfId="0"/>
    <xf numFmtId="165" fontId="2" fillId="23" borderId="1" pivotButton="0" quotePrefix="0" xfId="0"/>
    <xf numFmtId="0" fontId="2" fillId="3" borderId="0" applyAlignment="1" pivotButton="0" quotePrefix="0" xfId="0">
      <alignment vertical="center" wrapText="1"/>
    </xf>
    <xf numFmtId="2" fontId="2" fillId="3" borderId="0" pivotButton="0" quotePrefix="0" xfId="0"/>
    <xf numFmtId="2" fontId="2" fillId="2" borderId="1" pivotButton="0" quotePrefix="0" xfId="0"/>
    <xf numFmtId="2" fontId="2" fillId="24" borderId="1" pivotButton="0" quotePrefix="0" xfId="0"/>
    <xf numFmtId="0" fontId="2" fillId="2" borderId="1" pivotButton="0" quotePrefix="0" xfId="0"/>
    <xf numFmtId="0" fontId="2" fillId="24" borderId="1" pivotButton="0" quotePrefix="0" xfId="0"/>
    <xf numFmtId="165" fontId="2" fillId="2" borderId="1" pivotButton="0" quotePrefix="0" xfId="0"/>
    <xf numFmtId="165" fontId="2" fillId="25" borderId="1" pivotButton="0" quotePrefix="0" xfId="0"/>
    <xf numFmtId="2" fontId="2" fillId="5" borderId="1" pivotButton="0" quotePrefix="0" xfId="0"/>
    <xf numFmtId="2" fontId="2" fillId="21" borderId="1" pivotButton="0" quotePrefix="0" xfId="0"/>
    <xf numFmtId="2" fontId="2" fillId="22" borderId="1" pivotButton="0" quotePrefix="0" xfId="0"/>
    <xf numFmtId="2" fontId="2" fillId="6" borderId="1" pivotButton="0" quotePrefix="0" xfId="0"/>
    <xf numFmtId="2" fontId="2" fillId="23" borderId="1" pivotButton="0" quotePrefix="0" xfId="0"/>
    <xf numFmtId="0" fontId="4" fillId="2" borderId="1" pivotButton="0" quotePrefix="0" xfId="0"/>
    <xf numFmtId="0" fontId="4" fillId="26" borderId="1" pivotButton="0" quotePrefix="0" xfId="0"/>
    <xf numFmtId="2" fontId="4" fillId="4" borderId="1" applyAlignment="1" pivotButton="0" quotePrefix="0" xfId="0">
      <alignment horizontal="left"/>
    </xf>
    <xf numFmtId="2" fontId="4" fillId="5" borderId="1" applyAlignment="1" pivotButton="0" quotePrefix="0" xfId="0">
      <alignment horizontal="left"/>
    </xf>
    <xf numFmtId="2" fontId="4" fillId="6" borderId="1" applyAlignment="1" pivotButton="0" quotePrefix="0" xfId="0">
      <alignment horizontal="left"/>
    </xf>
    <xf numFmtId="2" fontId="4" fillId="7" borderId="1" applyAlignment="1" pivotButton="0" quotePrefix="0" xfId="0">
      <alignment horizontal="left"/>
    </xf>
    <xf numFmtId="2" fontId="4" fillId="8" borderId="1" applyAlignment="1" pivotButton="0" quotePrefix="0" xfId="0">
      <alignment horizontal="left"/>
    </xf>
    <xf numFmtId="2" fontId="4" fillId="9" borderId="1" applyAlignment="1" pivotButton="0" quotePrefix="0" xfId="0">
      <alignment horizontal="left"/>
    </xf>
    <xf numFmtId="2" fontId="4" fillId="10" borderId="1" applyAlignment="1" pivotButton="0" quotePrefix="0" xfId="0">
      <alignment horizontal="left"/>
    </xf>
    <xf numFmtId="2" fontId="4" fillId="11" borderId="1" applyAlignment="1" pivotButton="0" quotePrefix="0" xfId="0">
      <alignment horizontal="left"/>
    </xf>
    <xf numFmtId="2" fontId="2" fillId="27" borderId="10" pivotButton="0" quotePrefix="0" xfId="0"/>
    <xf numFmtId="2" fontId="3" fillId="4" borderId="10" applyAlignment="1" pivotButton="0" quotePrefix="0" xfId="0">
      <alignment horizontal="left"/>
    </xf>
    <xf numFmtId="2" fontId="3" fillId="5" borderId="10" applyAlignment="1" pivotButton="0" quotePrefix="0" xfId="0">
      <alignment horizontal="left"/>
    </xf>
    <xf numFmtId="2" fontId="3" fillId="6" borderId="10" applyAlignment="1" pivotButton="0" quotePrefix="0" xfId="0">
      <alignment horizontal="left"/>
    </xf>
    <xf numFmtId="2" fontId="3" fillId="7" borderId="10" applyAlignment="1" pivotButton="0" quotePrefix="0" xfId="0">
      <alignment horizontal="left"/>
    </xf>
    <xf numFmtId="2" fontId="3" fillId="8" borderId="10" applyAlignment="1" pivotButton="0" quotePrefix="0" xfId="0">
      <alignment horizontal="left"/>
    </xf>
    <xf numFmtId="2" fontId="3" fillId="9" borderId="10" applyAlignment="1" pivotButton="0" quotePrefix="0" xfId="0">
      <alignment horizontal="left"/>
    </xf>
    <xf numFmtId="2" fontId="3" fillId="10" borderId="10" applyAlignment="1" pivotButton="0" quotePrefix="0" xfId="0">
      <alignment horizontal="left"/>
    </xf>
    <xf numFmtId="2" fontId="3" fillId="11" borderId="10" applyAlignment="1" pivotButton="0" quotePrefix="0" xfId="0">
      <alignment horizontal="left"/>
    </xf>
    <xf numFmtId="0" fontId="2" fillId="27" borderId="1" pivotButton="0" quotePrefix="0" xfId="0"/>
    <xf numFmtId="2" fontId="3" fillId="4" borderId="1" applyAlignment="1" pivotButton="0" quotePrefix="0" xfId="0">
      <alignment horizontal="left"/>
    </xf>
    <xf numFmtId="2" fontId="3" fillId="5" borderId="1" applyAlignment="1" pivotButton="0" quotePrefix="0" xfId="0">
      <alignment horizontal="left"/>
    </xf>
    <xf numFmtId="2" fontId="3" fillId="6" borderId="1" applyAlignment="1" pivotButton="0" quotePrefix="0" xfId="0">
      <alignment horizontal="left"/>
    </xf>
    <xf numFmtId="2" fontId="3" fillId="7" borderId="1" applyAlignment="1" pivotButton="0" quotePrefix="0" xfId="0">
      <alignment horizontal="left"/>
    </xf>
    <xf numFmtId="2" fontId="3" fillId="8" borderId="1" applyAlignment="1" pivotButton="0" quotePrefix="0" xfId="0">
      <alignment horizontal="left"/>
    </xf>
    <xf numFmtId="2" fontId="3" fillId="9" borderId="1" applyAlignment="1" pivotButton="0" quotePrefix="0" xfId="0">
      <alignment horizontal="left"/>
    </xf>
    <xf numFmtId="2" fontId="3" fillId="10" borderId="1" applyAlignment="1" pivotButton="0" quotePrefix="0" xfId="0">
      <alignment horizontal="left"/>
    </xf>
    <xf numFmtId="2" fontId="3" fillId="11" borderId="1" applyAlignment="1" pivotButton="0" quotePrefix="0" xfId="0">
      <alignment horizontal="left"/>
    </xf>
    <xf numFmtId="0" fontId="2" fillId="3" borderId="0" applyAlignment="1" pivotButton="0" quotePrefix="0" xfId="0">
      <alignment horizontal="left"/>
    </xf>
    <xf numFmtId="2" fontId="2" fillId="27" borderId="1" pivotButton="0" quotePrefix="0" xfId="0"/>
    <xf numFmtId="2" fontId="3" fillId="27" borderId="1" applyAlignment="1" pivotButton="0" quotePrefix="0" xfId="0">
      <alignment horizontal="left"/>
    </xf>
    <xf numFmtId="0" fontId="3" fillId="4" borderId="1" applyAlignment="1" pivotButton="0" quotePrefix="0" xfId="0">
      <alignment horizontal="left"/>
    </xf>
    <xf numFmtId="0" fontId="3" fillId="5" borderId="1" applyAlignment="1" pivotButton="0" quotePrefix="0" xfId="0">
      <alignment horizontal="left"/>
    </xf>
    <xf numFmtId="0" fontId="3" fillId="6" borderId="1" applyAlignment="1" pivotButton="0" quotePrefix="0" xfId="0">
      <alignment horizontal="left"/>
    </xf>
    <xf numFmtId="0" fontId="3" fillId="7" borderId="1" applyAlignment="1" pivotButton="0" quotePrefix="0" xfId="0">
      <alignment horizontal="left"/>
    </xf>
    <xf numFmtId="0" fontId="3" fillId="8" borderId="1" applyAlignment="1" pivotButton="0" quotePrefix="0" xfId="0">
      <alignment horizontal="left"/>
    </xf>
    <xf numFmtId="0" fontId="3" fillId="9" borderId="1" applyAlignment="1" pivotButton="0" quotePrefix="0" xfId="0">
      <alignment horizontal="left"/>
    </xf>
    <xf numFmtId="0" fontId="3" fillId="10" borderId="1" applyAlignment="1" pivotButton="0" quotePrefix="0" xfId="0">
      <alignment horizontal="left"/>
    </xf>
    <xf numFmtId="0" fontId="3" fillId="11" borderId="1" applyAlignment="1" pivotButton="0" quotePrefix="0" xfId="0">
      <alignment horizontal="left"/>
    </xf>
    <xf numFmtId="0" fontId="4" fillId="3" borderId="0" pivotButton="0" quotePrefix="0" xfId="0"/>
    <xf numFmtId="0" fontId="4" fillId="3" borderId="0" applyAlignment="1" pivotButton="0" quotePrefix="0" xfId="0">
      <alignment horizontal="left"/>
    </xf>
    <xf numFmtId="0" fontId="4" fillId="3" borderId="0" applyAlignment="1" pivotButton="0" quotePrefix="0" xfId="0">
      <alignment vertical="center" wrapText="1"/>
    </xf>
    <xf numFmtId="2" fontId="2" fillId="28" borderId="2" pivotButton="0" quotePrefix="0" xfId="0"/>
    <xf numFmtId="164" fontId="2" fillId="3" borderId="1" pivotButton="0" quotePrefix="0" xfId="0"/>
    <xf numFmtId="164" fontId="3" fillId="3" borderId="1" applyAlignment="1" pivotButton="0" quotePrefix="0" xfId="0">
      <alignment horizontal="left"/>
    </xf>
    <xf numFmtId="164" fontId="2" fillId="12" borderId="1" pivotButton="0" quotePrefix="0" xfId="0"/>
    <xf numFmtId="164" fontId="3" fillId="12" borderId="1" applyAlignment="1" pivotButton="0" quotePrefix="0" xfId="0">
      <alignment horizontal="left"/>
    </xf>
    <xf numFmtId="164" fontId="2" fillId="13" borderId="1" pivotButton="0" quotePrefix="0" xfId="0"/>
    <xf numFmtId="164" fontId="3" fillId="13" borderId="1" applyAlignment="1" pivotButton="0" quotePrefix="0" xfId="0">
      <alignment horizontal="left"/>
    </xf>
    <xf numFmtId="164" fontId="2" fillId="14" borderId="1" pivotButton="0" quotePrefix="0" xfId="0"/>
    <xf numFmtId="164" fontId="3" fillId="14" borderId="1" applyAlignment="1" pivotButton="0" quotePrefix="0" xfId="0">
      <alignment horizontal="left"/>
    </xf>
    <xf numFmtId="0" fontId="2" fillId="15" borderId="1" pivotButton="0" quotePrefix="0" xfId="0"/>
    <xf numFmtId="164" fontId="3" fillId="15" borderId="1" applyAlignment="1" pivotButton="0" quotePrefix="0" xfId="0">
      <alignment horizontal="left"/>
    </xf>
    <xf numFmtId="164" fontId="2" fillId="16" borderId="1" pivotButton="0" quotePrefix="0" xfId="0"/>
    <xf numFmtId="164" fontId="3" fillId="16" borderId="1" applyAlignment="1" pivotButton="0" quotePrefix="0" xfId="0">
      <alignment horizontal="left"/>
    </xf>
    <xf numFmtId="0" fontId="2" fillId="28" borderId="2" pivotButton="0" quotePrefix="0" xfId="0"/>
    <xf numFmtId="164" fontId="2" fillId="17" borderId="1" pivotButton="0" quotePrefix="0" xfId="0"/>
    <xf numFmtId="164" fontId="3" fillId="17" borderId="1" applyAlignment="1" pivotButton="0" quotePrefix="0" xfId="0">
      <alignment horizontal="left"/>
    </xf>
    <xf numFmtId="0" fontId="4" fillId="0" borderId="0" pivotButton="0" quotePrefix="0" xfId="0"/>
    <xf numFmtId="0" fontId="4" fillId="3" borderId="0" applyAlignment="1" pivotButton="0" quotePrefix="0" xfId="0">
      <alignment horizontal="left" wrapText="1"/>
    </xf>
    <xf numFmtId="0" fontId="4" fillId="29" borderId="0" applyAlignment="1" pivotButton="0" quotePrefix="0" xfId="0">
      <alignment horizontal="left"/>
    </xf>
    <xf numFmtId="0" fontId="5" fillId="3" borderId="0" applyAlignment="1" pivotButton="0" quotePrefix="0" xfId="0">
      <alignment horizontal="left"/>
    </xf>
    <xf numFmtId="0" fontId="6" fillId="3" borderId="0" applyAlignment="1" pivotButton="0" quotePrefix="0" xfId="0">
      <alignment horizontal="left"/>
    </xf>
    <xf numFmtId="0" fontId="4" fillId="24" borderId="0" applyAlignment="1" pivotButton="0" quotePrefix="0" xfId="0">
      <alignment horizontal="left"/>
    </xf>
    <xf numFmtId="0" fontId="2" fillId="30" borderId="0" pivotButton="0" quotePrefix="0" xfId="0"/>
    <xf numFmtId="0" fontId="2" fillId="21" borderId="0" applyAlignment="1" pivotButton="0" quotePrefix="0" xfId="0">
      <alignment horizontal="left"/>
    </xf>
    <xf numFmtId="0" fontId="2" fillId="31" borderId="0" applyAlignment="1" pivotButton="0" quotePrefix="0" xfId="0">
      <alignment horizontal="left"/>
    </xf>
    <xf numFmtId="0" fontId="2" fillId="32" borderId="0" applyAlignment="1" pivotButton="0" quotePrefix="0" xfId="0">
      <alignment horizontal="left"/>
    </xf>
    <xf numFmtId="0" fontId="2" fillId="6" borderId="0" applyAlignment="1" pivotButton="0" quotePrefix="0" xfId="0">
      <alignment horizontal="left"/>
    </xf>
    <xf numFmtId="0" fontId="2" fillId="33" borderId="0" applyAlignment="1" pivotButton="0" quotePrefix="0" xfId="0">
      <alignment horizontal="left"/>
    </xf>
    <xf numFmtId="0" fontId="2" fillId="8" borderId="0" applyAlignment="1" pivotButton="0" quotePrefix="0" xfId="0">
      <alignment horizontal="left"/>
    </xf>
    <xf numFmtId="0" fontId="2" fillId="10" borderId="0" applyAlignment="1" pivotButton="0" quotePrefix="0" xfId="0">
      <alignment horizontal="left"/>
    </xf>
    <xf numFmtId="0" fontId="2" fillId="34" borderId="0" applyAlignment="1" pivotButton="0" quotePrefix="0" xfId="0">
      <alignment horizontal="left"/>
    </xf>
    <xf numFmtId="0" fontId="2" fillId="7" borderId="0" applyAlignment="1" pivotButton="0" quotePrefix="0" xfId="0">
      <alignment horizontal="left"/>
    </xf>
    <xf numFmtId="0" fontId="2" fillId="9" borderId="0" applyAlignment="1" pivotButton="0" quotePrefix="0" xfId="0">
      <alignment horizontal="left"/>
    </xf>
    <xf numFmtId="2" fontId="2" fillId="27" borderId="0" pivotButton="0" quotePrefix="0" xfId="0"/>
    <xf numFmtId="2" fontId="2" fillId="24" borderId="0" pivotButton="0" quotePrefix="0" xfId="0"/>
    <xf numFmtId="2" fontId="2" fillId="21" borderId="0" applyAlignment="1" pivotButton="0" quotePrefix="0" xfId="0">
      <alignment horizontal="left"/>
    </xf>
    <xf numFmtId="2" fontId="2" fillId="31" borderId="0" applyAlignment="1" pivotButton="0" quotePrefix="0" xfId="0">
      <alignment horizontal="left"/>
    </xf>
    <xf numFmtId="2" fontId="2" fillId="32" borderId="0" applyAlignment="1" pivotButton="0" quotePrefix="0" xfId="0">
      <alignment horizontal="left"/>
    </xf>
    <xf numFmtId="2" fontId="2" fillId="6" borderId="0" applyAlignment="1" pivotButton="0" quotePrefix="0" xfId="0">
      <alignment horizontal="left"/>
    </xf>
    <xf numFmtId="2" fontId="2" fillId="33" borderId="0" applyAlignment="1" pivotButton="0" quotePrefix="0" xfId="0">
      <alignment horizontal="left"/>
    </xf>
    <xf numFmtId="2" fontId="2" fillId="8" borderId="0" applyAlignment="1" pivotButton="0" quotePrefix="0" xfId="0">
      <alignment horizontal="left"/>
    </xf>
    <xf numFmtId="2" fontId="2" fillId="10" borderId="0" applyAlignment="1" pivotButton="0" quotePrefix="0" xfId="0">
      <alignment horizontal="left"/>
    </xf>
    <xf numFmtId="2" fontId="2" fillId="34" borderId="0" applyAlignment="1" pivotButton="0" quotePrefix="0" xfId="0">
      <alignment horizontal="left"/>
    </xf>
    <xf numFmtId="2" fontId="2" fillId="7" borderId="0" applyAlignment="1" pivotButton="0" quotePrefix="0" xfId="0">
      <alignment horizontal="left"/>
    </xf>
    <xf numFmtId="2" fontId="2" fillId="9" borderId="0" applyAlignment="1" pivotButton="0" quotePrefix="0" xfId="0">
      <alignment horizontal="left"/>
    </xf>
    <xf numFmtId="165" fontId="2" fillId="7" borderId="0" applyAlignment="1" pivotButton="0" quotePrefix="0" xfId="0">
      <alignment horizontal="left"/>
    </xf>
    <xf numFmtId="165" fontId="2" fillId="9" borderId="0" applyAlignment="1" pivotButton="0" quotePrefix="0" xfId="0">
      <alignment horizontal="left"/>
    </xf>
    <xf numFmtId="0" fontId="2" fillId="27" borderId="0" pivotButton="0" quotePrefix="0" xfId="0"/>
    <xf numFmtId="0" fontId="2" fillId="24" borderId="0" pivotButton="0" quotePrefix="0" xfId="0"/>
    <xf numFmtId="165" fontId="2" fillId="21" borderId="0" applyAlignment="1" pivotButton="0" quotePrefix="0" xfId="0">
      <alignment horizontal="left"/>
    </xf>
    <xf numFmtId="165" fontId="2" fillId="31" borderId="0" applyAlignment="1" pivotButton="0" quotePrefix="0" xfId="0">
      <alignment horizontal="left"/>
    </xf>
    <xf numFmtId="165" fontId="2" fillId="32" borderId="0" applyAlignment="1" pivotButton="0" quotePrefix="0" xfId="0">
      <alignment horizontal="left"/>
    </xf>
    <xf numFmtId="165" fontId="2" fillId="6" borderId="0" applyAlignment="1" pivotButton="0" quotePrefix="0" xfId="0">
      <alignment horizontal="left"/>
    </xf>
    <xf numFmtId="165" fontId="2" fillId="33" borderId="0" applyAlignment="1" pivotButton="0" quotePrefix="0" xfId="0">
      <alignment horizontal="left"/>
    </xf>
    <xf numFmtId="165" fontId="2" fillId="8" borderId="0" applyAlignment="1" pivotButton="0" quotePrefix="0" xfId="0">
      <alignment horizontal="left"/>
    </xf>
    <xf numFmtId="165" fontId="2" fillId="10" borderId="0" applyAlignment="1" pivotButton="0" quotePrefix="0" xfId="0">
      <alignment horizontal="left"/>
    </xf>
    <xf numFmtId="165" fontId="2" fillId="34" borderId="0" applyAlignment="1" pivotButton="0" quotePrefix="0" xfId="0">
      <alignment horizontal="left"/>
    </xf>
    <xf numFmtId="165" fontId="2" fillId="0" borderId="0" applyAlignment="1" pivotButton="0" quotePrefix="0" xfId="0">
      <alignment horizontal="left"/>
    </xf>
    <xf numFmtId="2" fontId="2" fillId="18" borderId="0" pivotButton="0" quotePrefix="0" xfId="0"/>
    <xf numFmtId="2" fontId="2" fillId="0" borderId="0" applyAlignment="1" pivotButton="0" quotePrefix="0" xfId="0">
      <alignment horizontal="left"/>
    </xf>
    <xf numFmtId="0" fontId="2" fillId="18" borderId="0" pivotButton="0" quotePrefix="0" xfId="0"/>
    <xf numFmtId="0" fontId="2" fillId="2" borderId="0" pivotButton="0" quotePrefix="0" xfId="0"/>
    <xf numFmtId="167" fontId="2" fillId="33" borderId="0" applyAlignment="1" pivotButton="0" quotePrefix="0" xfId="0">
      <alignment horizontal="left"/>
    </xf>
    <xf numFmtId="167" fontId="2" fillId="8" borderId="0" applyAlignment="1" pivotButton="0" quotePrefix="0" xfId="0">
      <alignment horizontal="left"/>
    </xf>
    <xf numFmtId="167" fontId="2" fillId="10" borderId="0" applyAlignment="1" pivotButton="0" quotePrefix="0" xfId="0">
      <alignment horizontal="left"/>
    </xf>
    <xf numFmtId="165" fontId="2" fillId="25" borderId="0" pivotButton="0" quotePrefix="0" xfId="0"/>
    <xf numFmtId="165" fontId="2" fillId="20" borderId="0" pivotButton="0" quotePrefix="0" xfId="0"/>
    <xf numFmtId="0" fontId="2" fillId="20" borderId="0" pivotButton="0" quotePrefix="0" xfId="0"/>
    <xf numFmtId="0" fontId="4" fillId="3" borderId="0" applyAlignment="1" pivotButton="0" quotePrefix="0" xfId="0">
      <alignment horizontal="right"/>
    </xf>
    <xf numFmtId="165" fontId="4" fillId="0" borderId="0" pivotButton="0" quotePrefix="0" xfId="0"/>
    <xf numFmtId="0" fontId="4" fillId="2" borderId="0" pivotButton="0" quotePrefix="0" xfId="0"/>
    <xf numFmtId="0" fontId="7" fillId="2" borderId="0" pivotButton="0" quotePrefix="0" xfId="0"/>
    <xf numFmtId="164" fontId="2" fillId="2" borderId="0" pivotButton="0" quotePrefix="0" xfId="0"/>
    <xf numFmtId="0" fontId="2" fillId="12" borderId="0" pivotButton="0" quotePrefix="0" xfId="0"/>
    <xf numFmtId="0" fontId="2" fillId="12" borderId="0" applyAlignment="1" pivotButton="0" quotePrefix="0" xfId="0">
      <alignment horizontal="left"/>
    </xf>
    <xf numFmtId="164" fontId="2" fillId="12" borderId="0" pivotButton="0" quotePrefix="0" xfId="0"/>
    <xf numFmtId="164" fontId="8" fillId="12" borderId="0" applyAlignment="1" pivotButton="0" quotePrefix="0" xfId="0">
      <alignment horizontal="left"/>
    </xf>
    <xf numFmtId="165" fontId="2" fillId="12" borderId="0" pivotButton="0" quotePrefix="0" xfId="0"/>
    <xf numFmtId="165" fontId="2" fillId="2" borderId="0" pivotButton="0" quotePrefix="0" xfId="0"/>
    <xf numFmtId="165" fontId="3" fillId="12" borderId="0" applyAlignment="1" pivotButton="0" quotePrefix="0" xfId="0">
      <alignment horizontal="left"/>
    </xf>
    <xf numFmtId="165" fontId="8" fillId="12" borderId="0" applyAlignment="1" pivotButton="0" quotePrefix="0" xfId="0">
      <alignment horizontal="left"/>
    </xf>
    <xf numFmtId="0" fontId="2" fillId="13" borderId="0" pivotButton="0" quotePrefix="0" xfId="0"/>
    <xf numFmtId="0" fontId="2" fillId="13" borderId="0" applyAlignment="1" pivotButton="0" quotePrefix="0" xfId="0">
      <alignment horizontal="left"/>
    </xf>
    <xf numFmtId="164" fontId="2" fillId="13" borderId="0" pivotButton="0" quotePrefix="0" xfId="0"/>
    <xf numFmtId="164" fontId="8" fillId="13" borderId="0" applyAlignment="1" pivotButton="0" quotePrefix="0" xfId="0">
      <alignment horizontal="left"/>
    </xf>
    <xf numFmtId="165" fontId="2" fillId="13" borderId="0" pivotButton="0" quotePrefix="0" xfId="0"/>
    <xf numFmtId="165" fontId="3" fillId="13" borderId="0" applyAlignment="1" pivotButton="0" quotePrefix="0" xfId="0">
      <alignment horizontal="left"/>
    </xf>
    <xf numFmtId="165" fontId="8" fillId="13" borderId="0" applyAlignment="1" pivotButton="0" quotePrefix="0" xfId="0">
      <alignment horizontal="left"/>
    </xf>
    <xf numFmtId="0" fontId="2" fillId="14" borderId="0" pivotButton="0" quotePrefix="0" xfId="0"/>
    <xf numFmtId="0" fontId="2" fillId="14" borderId="0" applyAlignment="1" pivotButton="0" quotePrefix="0" xfId="0">
      <alignment horizontal="left"/>
    </xf>
    <xf numFmtId="164" fontId="2" fillId="14" borderId="0" pivotButton="0" quotePrefix="0" xfId="0"/>
    <xf numFmtId="164" fontId="8" fillId="14" borderId="0" applyAlignment="1" pivotButton="0" quotePrefix="0" xfId="0">
      <alignment horizontal="left"/>
    </xf>
    <xf numFmtId="165" fontId="2" fillId="14" borderId="0" pivotButton="0" quotePrefix="0" xfId="0"/>
    <xf numFmtId="165" fontId="3" fillId="14" borderId="0" applyAlignment="1" pivotButton="0" quotePrefix="0" xfId="0">
      <alignment horizontal="left"/>
    </xf>
    <xf numFmtId="165" fontId="8" fillId="14" borderId="0" applyAlignment="1" pivotButton="0" quotePrefix="0" xfId="0">
      <alignment horizontal="left"/>
    </xf>
    <xf numFmtId="0" fontId="2" fillId="15" borderId="0" pivotButton="0" quotePrefix="0" xfId="0"/>
    <xf numFmtId="0" fontId="2" fillId="15" borderId="0" applyAlignment="1" pivotButton="0" quotePrefix="0" xfId="0">
      <alignment horizontal="left"/>
    </xf>
    <xf numFmtId="164" fontId="2" fillId="15" borderId="0" applyAlignment="1" pivotButton="0" quotePrefix="0" xfId="0">
      <alignment horizontal="left"/>
    </xf>
    <xf numFmtId="165" fontId="2" fillId="15" borderId="0" pivotButton="0" quotePrefix="0" xfId="0"/>
    <xf numFmtId="165" fontId="2" fillId="15" borderId="0" applyAlignment="1" pivotButton="0" quotePrefix="0" xfId="0">
      <alignment horizontal="left"/>
    </xf>
    <xf numFmtId="0" fontId="2" fillId="16" borderId="0" pivotButton="0" quotePrefix="0" xfId="0"/>
    <xf numFmtId="0" fontId="2" fillId="16" borderId="0" applyAlignment="1" pivotButton="0" quotePrefix="0" xfId="0">
      <alignment horizontal="left"/>
    </xf>
    <xf numFmtId="164" fontId="2" fillId="16" borderId="0" pivotButton="0" quotePrefix="0" xfId="0"/>
    <xf numFmtId="164" fontId="8" fillId="16" borderId="0" applyAlignment="1" pivotButton="0" quotePrefix="0" xfId="0">
      <alignment horizontal="left"/>
    </xf>
    <xf numFmtId="165" fontId="2" fillId="16" borderId="0" pivotButton="0" quotePrefix="0" xfId="0"/>
    <xf numFmtId="165" fontId="3" fillId="16" borderId="0" applyAlignment="1" pivotButton="0" quotePrefix="0" xfId="0">
      <alignment horizontal="left"/>
    </xf>
    <xf numFmtId="165" fontId="8" fillId="16" borderId="0" applyAlignment="1" pivotButton="0" quotePrefix="0" xfId="0">
      <alignment horizontal="left"/>
    </xf>
    <xf numFmtId="0" fontId="2" fillId="17" borderId="0" pivotButton="0" quotePrefix="0" xfId="0"/>
    <xf numFmtId="0" fontId="2" fillId="17" borderId="0" applyAlignment="1" pivotButton="0" quotePrefix="0" xfId="0">
      <alignment horizontal="left"/>
    </xf>
    <xf numFmtId="164" fontId="2" fillId="17" borderId="0" pivotButton="0" quotePrefix="0" xfId="0"/>
    <xf numFmtId="164" fontId="8" fillId="17" borderId="0" applyAlignment="1" pivotButton="0" quotePrefix="0" xfId="0">
      <alignment horizontal="left"/>
    </xf>
    <xf numFmtId="165" fontId="2" fillId="17" borderId="0" pivotButton="0" quotePrefix="0" xfId="0"/>
    <xf numFmtId="165" fontId="3" fillId="17" borderId="0" applyAlignment="1" pivotButton="0" quotePrefix="0" xfId="0">
      <alignment horizontal="left"/>
    </xf>
    <xf numFmtId="165" fontId="8" fillId="17" borderId="0" applyAlignment="1" pivotButton="0" quotePrefix="0" xfId="0">
      <alignment horizontal="left"/>
    </xf>
    <xf numFmtId="165" fontId="2" fillId="3" borderId="0" pivotButton="0" quotePrefix="0" xfId="0"/>
    <xf numFmtId="165" fontId="3" fillId="3" borderId="0" applyAlignment="1" pivotButton="0" quotePrefix="0" xfId="0">
      <alignment horizontal="left"/>
    </xf>
    <xf numFmtId="165" fontId="8" fillId="3" borderId="0" applyAlignment="1" pivotButton="0" quotePrefix="0" xfId="0">
      <alignment horizontal="left"/>
    </xf>
    <xf numFmtId="165" fontId="1" fillId="25" borderId="0" pivotButton="0" quotePrefix="0" xfId="0"/>
    <xf numFmtId="0" fontId="2" fillId="25" borderId="0" pivotButton="0" quotePrefix="0" xfId="0"/>
    <xf numFmtId="164" fontId="2" fillId="25" borderId="0" pivotButton="0" quotePrefix="0" xfId="0"/>
    <xf numFmtId="49" fontId="4" fillId="0" borderId="0" pivotButton="0" quotePrefix="0" xfId="0"/>
    <xf numFmtId="168" fontId="4" fillId="0" borderId="0" pivotButton="0" quotePrefix="0" xfId="0"/>
    <xf numFmtId="14" fontId="4" fillId="0" borderId="0" pivotButton="0" quotePrefix="0" xfId="0"/>
    <xf numFmtId="49" fontId="4" fillId="30" borderId="0" pivotButton="0" quotePrefix="0" xfId="0"/>
    <xf numFmtId="168" fontId="4" fillId="30" borderId="0" pivotButton="0" quotePrefix="0" xfId="0"/>
    <xf numFmtId="0" fontId="4" fillId="30" borderId="0" pivotButton="0" quotePrefix="0" xfId="0"/>
    <xf numFmtId="14" fontId="4" fillId="30" borderId="0" pivotButton="0" quotePrefix="0" xfId="0"/>
    <xf numFmtId="169" fontId="4" fillId="30" borderId="0" pivotButton="0" quotePrefix="0" xfId="0"/>
    <xf numFmtId="170" fontId="4" fillId="30" borderId="0" pivotButton="0" quotePrefix="0" xfId="0"/>
    <xf numFmtId="0" fontId="4" fillId="24" borderId="0" pivotButton="0" quotePrefix="0" xfId="0"/>
    <xf numFmtId="169" fontId="4" fillId="0" borderId="0" pivotButton="0" quotePrefix="0" xfId="0"/>
    <xf numFmtId="170" fontId="4" fillId="0" borderId="0" pivotButton="0" quotePrefix="0" xfId="0"/>
    <xf numFmtId="0" fontId="4" fillId="35" borderId="0" pivotButton="0" quotePrefix="0" xfId="0"/>
    <xf numFmtId="49" fontId="4" fillId="29" borderId="0" pivotButton="0" quotePrefix="0" xfId="0"/>
    <xf numFmtId="168" fontId="4" fillId="29" borderId="0" pivotButton="0" quotePrefix="0" xfId="0"/>
    <xf numFmtId="0" fontId="4" fillId="29" borderId="0" pivotButton="0" quotePrefix="0" xfId="0"/>
    <xf numFmtId="14" fontId="4" fillId="29" borderId="0" pivotButton="0" quotePrefix="0" xfId="0"/>
    <xf numFmtId="169" fontId="4" fillId="29" borderId="0" pivotButton="0" quotePrefix="0" xfId="0"/>
    <xf numFmtId="170" fontId="4" fillId="29" borderId="0" pivotButton="0" quotePrefix="0" xfId="0"/>
    <xf numFmtId="49" fontId="4" fillId="24" borderId="0" pivotButton="0" quotePrefix="0" xfId="0"/>
    <xf numFmtId="168" fontId="4" fillId="24" borderId="0" pivotButton="0" quotePrefix="0" xfId="0"/>
    <xf numFmtId="14" fontId="4" fillId="24" borderId="0" pivotButton="0" quotePrefix="0" xfId="0"/>
    <xf numFmtId="168" fontId="4" fillId="3" borderId="0" pivotButton="0" quotePrefix="0" xfId="0"/>
    <xf numFmtId="0" fontId="0" fillId="3" borderId="0" pivotButton="0" quotePrefix="0" xfId="0"/>
    <xf numFmtId="49" fontId="0" fillId="36" borderId="0" pivotButton="0" quotePrefix="0" xfId="0"/>
    <xf numFmtId="49" fontId="0" fillId="3" borderId="0" pivotButton="0" quotePrefix="0" xfId="0"/>
    <xf numFmtId="49" fontId="0" fillId="0" borderId="0" pivotButton="0" quotePrefix="0" xfId="0"/>
    <xf numFmtId="4" fontId="0" fillId="3" borderId="0" pivotButton="0" quotePrefix="0" xfId="0"/>
    <xf numFmtId="0" fontId="0" fillId="3" borderId="14" pivotButton="0" quotePrefix="0" xfId="0"/>
    <xf numFmtId="0" fontId="0" fillId="3" borderId="15" pivotButton="0" quotePrefix="0" xfId="0"/>
    <xf numFmtId="49" fontId="0" fillId="36" borderId="16" pivotButton="0" quotePrefix="0" xfId="0"/>
    <xf numFmtId="49" fontId="0" fillId="3" borderId="15" pivotButton="0" quotePrefix="0" xfId="0"/>
    <xf numFmtId="49" fontId="0" fillId="0" borderId="15" pivotButton="0" quotePrefix="0" xfId="0"/>
    <xf numFmtId="4" fontId="0" fillId="3" borderId="15" pivotButton="0" quotePrefix="0" xfId="0"/>
    <xf numFmtId="49" fontId="0" fillId="0" borderId="17" pivotButton="0" quotePrefix="0" xfId="0"/>
    <xf numFmtId="49" fontId="0" fillId="3" borderId="18" pivotButton="0" quotePrefix="0" xfId="0"/>
    <xf numFmtId="49" fontId="9" fillId="37" borderId="19" pivotButton="0" quotePrefix="0" xfId="0"/>
    <xf numFmtId="167" fontId="9" fillId="37" borderId="20" pivotButton="0" quotePrefix="0" xfId="0"/>
    <xf numFmtId="0" fontId="9" fillId="37" borderId="20" pivotButton="0" quotePrefix="0" xfId="0"/>
    <xf numFmtId="0" fontId="10" fillId="37" borderId="20" pivotButton="0" quotePrefix="0" xfId="0"/>
    <xf numFmtId="0" fontId="0" fillId="3" borderId="18" pivotButton="0" quotePrefix="0" xfId="0"/>
    <xf numFmtId="49" fontId="0" fillId="36" borderId="20" pivotButton="0" quotePrefix="0" xfId="0"/>
    <xf numFmtId="165" fontId="0" fillId="0" borderId="15" pivotButton="0" quotePrefix="0" xfId="0"/>
    <xf numFmtId="171" fontId="0" fillId="3" borderId="15" pivotButton="0" quotePrefix="0" xfId="0"/>
    <xf numFmtId="171" fontId="0" fillId="0" borderId="15" pivotButton="0" quotePrefix="0" xfId="0"/>
    <xf numFmtId="167" fontId="0" fillId="0" borderId="15" pivotButton="0" quotePrefix="0" xfId="0"/>
    <xf numFmtId="167" fontId="0" fillId="3" borderId="15" pivotButton="0" quotePrefix="0" xfId="0"/>
    <xf numFmtId="167" fontId="0" fillId="0" borderId="17" pivotButton="0" quotePrefix="0" xfId="0"/>
    <xf numFmtId="0" fontId="0" fillId="3" borderId="24" pivotButton="0" quotePrefix="0" xfId="0"/>
    <xf numFmtId="49" fontId="12" fillId="3" borderId="18" pivotButton="0" quotePrefix="0" xfId="0"/>
    <xf numFmtId="49" fontId="13" fillId="3" borderId="15" pivotButton="0" quotePrefix="0" xfId="0"/>
    <xf numFmtId="49" fontId="11" fillId="3" borderId="24" pivotButton="0" quotePrefix="0" xfId="0"/>
    <xf numFmtId="49" fontId="0" fillId="3" borderId="27" applyAlignment="1" pivotButton="0" quotePrefix="0" xfId="0">
      <alignment horizontal="left"/>
    </xf>
    <xf numFmtId="49" fontId="0" fillId="3" borderId="14" pivotButton="0" quotePrefix="0" xfId="0"/>
    <xf numFmtId="49" fontId="0" fillId="3" borderId="14" applyAlignment="1" pivotButton="0" quotePrefix="0" xfId="0">
      <alignment horizontal="right"/>
    </xf>
    <xf numFmtId="49" fontId="13" fillId="3" borderId="15" applyAlignment="1" pivotButton="0" quotePrefix="0" xfId="0">
      <alignment horizontal="right"/>
    </xf>
    <xf numFmtId="0" fontId="0" fillId="3" borderId="28" pivotButton="0" quotePrefix="0" xfId="0"/>
    <xf numFmtId="165" fontId="11" fillId="19" borderId="20" pivotButton="0" quotePrefix="0" xfId="0"/>
    <xf numFmtId="172" fontId="11" fillId="11" borderId="20" pivotButton="0" quotePrefix="0" xfId="0"/>
    <xf numFmtId="171" fontId="11" fillId="11" borderId="20" pivotButton="0" quotePrefix="0" xfId="0"/>
    <xf numFmtId="167" fontId="14" fillId="3" borderId="15" pivotButton="0" quotePrefix="0" xfId="0"/>
    <xf numFmtId="49" fontId="0" fillId="3" borderId="14" applyAlignment="1" pivotButton="0" quotePrefix="0" xfId="0">
      <alignment horizontal="left"/>
    </xf>
    <xf numFmtId="171" fontId="11" fillId="19" borderId="20" pivotButton="0" quotePrefix="0" xfId="0"/>
    <xf numFmtId="49" fontId="0" fillId="3" borderId="27" pivotButton="0" quotePrefix="0" xfId="0"/>
    <xf numFmtId="165" fontId="0" fillId="24" borderId="15" pivotButton="0" quotePrefix="0" xfId="0"/>
    <xf numFmtId="49" fontId="0" fillId="3" borderId="14" applyAlignment="1" pivotButton="0" quotePrefix="0" xfId="0">
      <alignment horizontal="center"/>
    </xf>
    <xf numFmtId="49" fontId="15" fillId="3" borderId="14" pivotButton="0" quotePrefix="0" xfId="0"/>
    <xf numFmtId="49" fontId="15" fillId="3" borderId="14" applyAlignment="1" pivotButton="0" quotePrefix="0" xfId="0">
      <alignment horizontal="left"/>
    </xf>
    <xf numFmtId="167" fontId="11" fillId="19" borderId="20" pivotButton="0" quotePrefix="0" xfId="0"/>
    <xf numFmtId="167" fontId="16" fillId="28" borderId="20" pivotButton="0" quotePrefix="0" xfId="0"/>
    <xf numFmtId="171" fontId="16" fillId="28" borderId="20" pivotButton="0" quotePrefix="0" xfId="0"/>
    <xf numFmtId="0" fontId="16" fillId="28" borderId="20" pivotButton="0" quotePrefix="0" xfId="0"/>
    <xf numFmtId="167" fontId="14" fillId="3" borderId="18" pivotButton="0" quotePrefix="0" xfId="0"/>
    <xf numFmtId="49" fontId="11" fillId="3" borderId="15" pivotButton="0" quotePrefix="0" xfId="0"/>
    <xf numFmtId="171" fontId="11" fillId="3" borderId="14" pivotButton="0" quotePrefix="0" xfId="0"/>
    <xf numFmtId="171" fontId="11" fillId="3" borderId="15" pivotButton="0" quotePrefix="0" xfId="0"/>
    <xf numFmtId="171" fontId="13" fillId="3" borderId="15" pivotButton="0" quotePrefix="0" xfId="0"/>
    <xf numFmtId="49" fontId="11" fillId="3" borderId="28" applyAlignment="1" pivotButton="0" quotePrefix="0" xfId="0">
      <alignment horizontal="right"/>
    </xf>
    <xf numFmtId="0" fontId="11" fillId="11" borderId="20" applyAlignment="1" pivotButton="0" quotePrefix="0" xfId="0">
      <alignment horizontal="left"/>
    </xf>
    <xf numFmtId="0" fontId="13" fillId="3" borderId="15" pivotButton="0" quotePrefix="0" xfId="0"/>
    <xf numFmtId="167" fontId="11" fillId="19" borderId="20" applyAlignment="1" pivotButton="0" quotePrefix="0" xfId="0">
      <alignment horizontal="right"/>
    </xf>
    <xf numFmtId="167" fontId="11" fillId="39" borderId="20" pivotButton="0" quotePrefix="0" xfId="0"/>
    <xf numFmtId="1" fontId="11" fillId="39" borderId="20" pivotButton="0" quotePrefix="0" xfId="0"/>
    <xf numFmtId="0" fontId="0" fillId="0" borderId="15" pivotButton="0" quotePrefix="0" xfId="0"/>
    <xf numFmtId="169" fontId="0" fillId="0" borderId="15" pivotButton="0" quotePrefix="0" xfId="0"/>
    <xf numFmtId="0" fontId="0" fillId="0" borderId="29" pivotButton="0" quotePrefix="0" xfId="0"/>
    <xf numFmtId="49" fontId="11" fillId="40" borderId="20" pivotButton="0" quotePrefix="0" xfId="0"/>
    <xf numFmtId="49" fontId="0" fillId="0" borderId="30" pivotButton="0" quotePrefix="0" xfId="0"/>
    <xf numFmtId="0" fontId="0" fillId="3" borderId="30" pivotButton="0" quotePrefix="0" xfId="0"/>
    <xf numFmtId="4" fontId="0" fillId="3" borderId="30" pivotButton="0" quotePrefix="0" xfId="0"/>
    <xf numFmtId="49" fontId="0" fillId="0" borderId="31" pivotButton="0" quotePrefix="0" xfId="0"/>
    <xf numFmtId="2" fontId="11" fillId="3" borderId="24" pivotButton="0" quotePrefix="0" xfId="0"/>
    <xf numFmtId="49" fontId="9" fillId="41" borderId="19" pivotButton="0" quotePrefix="0" xfId="0"/>
    <xf numFmtId="0" fontId="9" fillId="41" borderId="20" pivotButton="0" quotePrefix="0" xfId="0"/>
    <xf numFmtId="0" fontId="10" fillId="41" borderId="20" pivotButton="0" quotePrefix="0" xfId="0"/>
    <xf numFmtId="49" fontId="0" fillId="9" borderId="19" pivotButton="0" quotePrefix="0" xfId="0"/>
    <xf numFmtId="0" fontId="0" fillId="9" borderId="20" pivotButton="0" quotePrefix="0" xfId="0"/>
    <xf numFmtId="167" fontId="11" fillId="9" borderId="20" pivotButton="0" quotePrefix="0" xfId="0"/>
    <xf numFmtId="171" fontId="11" fillId="9" borderId="20" pivotButton="0" quotePrefix="0" xfId="0"/>
    <xf numFmtId="0" fontId="11" fillId="9" borderId="20" pivotButton="0" quotePrefix="0" xfId="0"/>
    <xf numFmtId="49" fontId="17" fillId="3" borderId="15" pivotButton="0" quotePrefix="0" xfId="0"/>
    <xf numFmtId="49" fontId="0" fillId="3" borderId="15" applyAlignment="1" pivotButton="0" quotePrefix="0" xfId="0">
      <alignment horizontal="center"/>
    </xf>
    <xf numFmtId="171" fontId="11" fillId="42" borderId="20" pivotButton="0" quotePrefix="0" xfId="0"/>
    <xf numFmtId="167" fontId="11" fillId="42" borderId="20" pivotButton="0" quotePrefix="0" xfId="0"/>
    <xf numFmtId="0" fontId="11" fillId="19" borderId="20" pivotButton="0" quotePrefix="0" xfId="0"/>
    <xf numFmtId="0" fontId="11" fillId="42" borderId="20" pivotButton="0" quotePrefix="0" xfId="0"/>
    <xf numFmtId="49" fontId="0" fillId="3" borderId="27" applyAlignment="1" pivotButton="0" quotePrefix="0" xfId="0">
      <alignment horizontal="center"/>
    </xf>
    <xf numFmtId="172" fontId="11" fillId="42" borderId="20" pivotButton="0" quotePrefix="0" xfId="0"/>
    <xf numFmtId="0" fontId="0" fillId="3" borderId="32" pivotButton="0" quotePrefix="0" xfId="0"/>
    <xf numFmtId="167" fontId="0" fillId="3" borderId="24" applyAlignment="1" pivotButton="0" quotePrefix="0" xfId="0">
      <alignment horizontal="center"/>
    </xf>
    <xf numFmtId="2" fontId="11" fillId="19" borderId="20" pivotButton="0" quotePrefix="0" xfId="0"/>
    <xf numFmtId="167" fontId="11" fillId="3" borderId="24" pivotButton="0" quotePrefix="0" xfId="0"/>
    <xf numFmtId="167" fontId="11" fillId="3" borderId="15" pivotButton="0" quotePrefix="0" xfId="0"/>
    <xf numFmtId="49" fontId="0" fillId="7" borderId="19" pivotButton="0" quotePrefix="0" xfId="0"/>
    <xf numFmtId="0" fontId="0" fillId="3" borderId="18" applyAlignment="1" pivotButton="0" quotePrefix="0" xfId="0">
      <alignment horizontal="center"/>
    </xf>
    <xf numFmtId="0" fontId="0" fillId="3" borderId="15" applyAlignment="1" pivotButton="0" quotePrefix="0" xfId="0">
      <alignment horizontal="center"/>
    </xf>
    <xf numFmtId="171" fontId="0" fillId="3" borderId="15" applyAlignment="1" pivotButton="0" quotePrefix="0" xfId="0">
      <alignment horizontal="center"/>
    </xf>
    <xf numFmtId="49" fontId="11" fillId="3" borderId="15" applyAlignment="1" pivotButton="0" quotePrefix="0" xfId="0">
      <alignment horizontal="center"/>
    </xf>
    <xf numFmtId="49" fontId="15" fillId="7" borderId="19" pivotButton="0" quotePrefix="0" xfId="0"/>
    <xf numFmtId="0" fontId="15" fillId="3" borderId="18" pivotButton="0" quotePrefix="0" xfId="0"/>
    <xf numFmtId="0" fontId="15" fillId="3" borderId="15" pivotButton="0" quotePrefix="0" xfId="0"/>
    <xf numFmtId="49" fontId="13" fillId="3" borderId="27" pivotButton="0" quotePrefix="0" xfId="0"/>
    <xf numFmtId="167" fontId="13" fillId="3" borderId="14" pivotButton="0" quotePrefix="0" xfId="0"/>
    <xf numFmtId="171" fontId="11" fillId="42" borderId="33" pivotButton="0" quotePrefix="0" xfId="0"/>
    <xf numFmtId="171" fontId="11" fillId="42" borderId="34" pivotButton="0" quotePrefix="0" xfId="0"/>
    <xf numFmtId="0" fontId="0" fillId="3" borderId="35" pivotButton="0" quotePrefix="0" xfId="0"/>
    <xf numFmtId="49" fontId="0" fillId="3" borderId="19" pivotButton="0" quotePrefix="0" xfId="0"/>
    <xf numFmtId="165" fontId="11" fillId="43" borderId="20" pivotButton="0" quotePrefix="0" xfId="0"/>
    <xf numFmtId="0" fontId="11" fillId="3" borderId="20" pivotButton="0" quotePrefix="0" xfId="0"/>
    <xf numFmtId="0" fontId="0" fillId="3" borderId="36" pivotButton="0" quotePrefix="0" xfId="0"/>
    <xf numFmtId="0" fontId="0" fillId="3" borderId="27" pivotButton="0" quotePrefix="0" xfId="0"/>
    <xf numFmtId="49" fontId="9" fillId="44" borderId="19" pivotButton="0" quotePrefix="0" xfId="0"/>
    <xf numFmtId="0" fontId="0" fillId="44" borderId="20" pivotButton="0" quotePrefix="0" xfId="0"/>
    <xf numFmtId="167" fontId="0" fillId="3" borderId="24" pivotButton="0" quotePrefix="0" xfId="0"/>
    <xf numFmtId="49" fontId="11" fillId="3" borderId="28" pivotButton="0" quotePrefix="0" xfId="0"/>
    <xf numFmtId="1" fontId="11" fillId="42" borderId="20" applyAlignment="1" pivotButton="0" quotePrefix="0" xfId="0">
      <alignment horizontal="right"/>
    </xf>
    <xf numFmtId="49" fontId="11" fillId="3" borderId="32" applyAlignment="1" pivotButton="0" quotePrefix="0" xfId="0">
      <alignment horizontal="right"/>
    </xf>
    <xf numFmtId="0" fontId="0" fillId="42" borderId="20" pivotButton="0" quotePrefix="0" xfId="0"/>
    <xf numFmtId="167" fontId="13" fillId="3" borderId="18" pivotButton="0" quotePrefix="0" xfId="0"/>
    <xf numFmtId="165" fontId="13" fillId="3" borderId="15" pivotButton="0" quotePrefix="0" xfId="0"/>
    <xf numFmtId="2" fontId="11" fillId="19" borderId="20" applyAlignment="1" pivotButton="0" quotePrefix="0" xfId="0">
      <alignment horizontal="right"/>
    </xf>
    <xf numFmtId="167" fontId="15" fillId="3" borderId="15" pivotButton="0" quotePrefix="0" xfId="0"/>
    <xf numFmtId="0" fontId="10" fillId="3" borderId="15" pivotButton="0" quotePrefix="0" xfId="0"/>
    <xf numFmtId="0" fontId="11" fillId="3" borderId="15" pivotButton="0" quotePrefix="0" xfId="0"/>
    <xf numFmtId="2" fontId="11" fillId="3" borderId="24" applyAlignment="1" pivotButton="0" quotePrefix="0" xfId="0">
      <alignment horizontal="right"/>
    </xf>
    <xf numFmtId="173" fontId="13" fillId="3" borderId="15" pivotButton="0" quotePrefix="0" xfId="0"/>
    <xf numFmtId="167" fontId="13" fillId="3" borderId="15" pivotButton="0" quotePrefix="0" xfId="0"/>
    <xf numFmtId="49" fontId="18" fillId="3" borderId="15" pivotButton="0" quotePrefix="0" xfId="0"/>
    <xf numFmtId="167" fontId="11" fillId="3" borderId="15" applyAlignment="1" pivotButton="0" quotePrefix="0" xfId="0">
      <alignment horizontal="right"/>
    </xf>
    <xf numFmtId="4" fontId="0" fillId="0" borderId="0" pivotButton="0" quotePrefix="0" xfId="0"/>
    <xf numFmtId="0" fontId="0" fillId="0" borderId="37" pivotButton="1" quotePrefix="0" xfId="0"/>
    <xf numFmtId="0" fontId="0" fillId="0" borderId="38" pivotButton="1" quotePrefix="0" xfId="0"/>
    <xf numFmtId="0" fontId="0" fillId="0" borderId="38" pivotButton="0" quotePrefix="0" xfId="0"/>
    <xf numFmtId="0" fontId="0" fillId="0" borderId="39" pivotButton="0" quotePrefix="0" xfId="0"/>
    <xf numFmtId="0" fontId="0" fillId="0" borderId="40" pivotButton="0" quotePrefix="0" xfId="0"/>
    <xf numFmtId="0" fontId="0" fillId="0" borderId="37" pivotButton="0" quotePrefix="0" xfId="0"/>
    <xf numFmtId="0" fontId="0" fillId="0" borderId="41" pivotButton="0" quotePrefix="0" xfId="0"/>
    <xf numFmtId="0" fontId="0" fillId="0" borderId="42" pivotButton="0" quotePrefix="0" xfId="0"/>
    <xf numFmtId="0" fontId="0" fillId="0" borderId="43" pivotButton="0" quotePrefix="0" xfId="0"/>
    <xf numFmtId="0" fontId="0" fillId="0" borderId="44" pivotButton="0" quotePrefix="0" xfId="0"/>
    <xf numFmtId="0" fontId="0" fillId="0" borderId="46" pivotButton="0" quotePrefix="0" xfId="0"/>
    <xf numFmtId="165" fontId="0" fillId="45" borderId="0" applyAlignment="1" pivotButton="0" quotePrefix="0" xfId="0">
      <alignment horizontal="left"/>
    </xf>
    <xf numFmtId="164" fontId="0" fillId="45" borderId="0" applyAlignment="1" pivotButton="0" quotePrefix="0" xfId="0">
      <alignment horizontal="left"/>
    </xf>
    <xf numFmtId="0" fontId="9" fillId="45" borderId="0" pivotButton="0" quotePrefix="0" xfId="0"/>
    <xf numFmtId="173" fontId="0" fillId="0" borderId="0" pivotButton="0" quotePrefix="0" xfId="0"/>
    <xf numFmtId="2" fontId="0" fillId="0" borderId="0" pivotButton="0" quotePrefix="0" xfId="0"/>
    <xf numFmtId="0" fontId="12" fillId="0" borderId="0" pivotButton="0" quotePrefix="0" xfId="0"/>
    <xf numFmtId="0" fontId="9" fillId="46" borderId="0" pivotButton="0" quotePrefix="0" xfId="0"/>
    <xf numFmtId="0" fontId="11" fillId="0" borderId="0" pivotButton="0" quotePrefix="0" xfId="0"/>
    <xf numFmtId="1" fontId="9" fillId="46" borderId="0" pivotButton="0" quotePrefix="0" xfId="0"/>
    <xf numFmtId="0" fontId="0" fillId="47" borderId="0" pivotButton="0" quotePrefix="0" xfId="0"/>
    <xf numFmtId="0" fontId="11" fillId="47" borderId="0" pivotButton="0" quotePrefix="0" xfId="0"/>
    <xf numFmtId="0" fontId="20" fillId="0" borderId="0" pivotButton="0" quotePrefix="0" xfId="0"/>
    <xf numFmtId="0" fontId="21" fillId="0" borderId="0" pivotButton="0" quotePrefix="0" xfId="0"/>
    <xf numFmtId="0" fontId="21" fillId="47" borderId="0" pivotButton="0" quotePrefix="0" xfId="0"/>
    <xf numFmtId="0" fontId="0" fillId="48" borderId="0" pivotButton="0" quotePrefix="0" xfId="0"/>
    <xf numFmtId="0" fontId="21" fillId="48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5" fontId="20" fillId="0" borderId="0" pivotButton="0" quotePrefix="0" xfId="0"/>
    <xf numFmtId="0" fontId="11" fillId="48" borderId="0" pivotButton="0" quotePrefix="0" xfId="0"/>
    <xf numFmtId="0" fontId="0" fillId="49" borderId="0" pivotButton="0" quotePrefix="0" xfId="0"/>
    <xf numFmtId="0" fontId="11" fillId="49" borderId="0" pivotButton="0" quotePrefix="0" xfId="0"/>
    <xf numFmtId="0" fontId="2" fillId="30" borderId="26" pivotButton="0" quotePrefix="0" xfId="1"/>
    <xf numFmtId="0" fontId="2" fillId="21" borderId="26" applyAlignment="1" pivotButton="0" quotePrefix="0" xfId="1">
      <alignment horizontal="left"/>
    </xf>
    <xf numFmtId="0" fontId="2" fillId="27" borderId="26" applyAlignment="1" pivotButton="0" quotePrefix="0" xfId="1">
      <alignment horizontal="left"/>
    </xf>
    <xf numFmtId="0" fontId="2" fillId="18" borderId="26" applyAlignment="1" pivotButton="0" quotePrefix="0" xfId="1">
      <alignment horizontal="left"/>
    </xf>
    <xf numFmtId="0" fontId="2" fillId="50" borderId="26" applyAlignment="1" pivotButton="0" quotePrefix="0" xfId="1">
      <alignment horizontal="left"/>
    </xf>
    <xf numFmtId="0" fontId="2" fillId="5" borderId="26" applyAlignment="1" pivotButton="0" quotePrefix="0" xfId="1">
      <alignment horizontal="left"/>
    </xf>
    <xf numFmtId="0" fontId="19" fillId="0" borderId="26" pivotButton="0" quotePrefix="0" xfId="1"/>
    <xf numFmtId="2" fontId="2" fillId="27" borderId="26" pivotButton="0" quotePrefix="0" xfId="1"/>
    <xf numFmtId="2" fontId="2" fillId="24" borderId="26" pivotButton="0" quotePrefix="0" xfId="1"/>
    <xf numFmtId="2" fontId="2" fillId="21" borderId="26" applyAlignment="1" pivotButton="0" quotePrefix="0" xfId="1">
      <alignment horizontal="left"/>
    </xf>
    <xf numFmtId="2" fontId="2" fillId="18" borderId="26" applyAlignment="1" pivotButton="0" quotePrefix="0" xfId="1">
      <alignment horizontal="left"/>
    </xf>
    <xf numFmtId="2" fontId="2" fillId="50" borderId="26" applyAlignment="1" pivotButton="0" quotePrefix="0" xfId="1">
      <alignment horizontal="left"/>
    </xf>
    <xf numFmtId="2" fontId="2" fillId="5" borderId="26" applyAlignment="1" pivotButton="0" quotePrefix="0" xfId="1">
      <alignment horizontal="left"/>
    </xf>
    <xf numFmtId="0" fontId="2" fillId="27" borderId="26" pivotButton="0" quotePrefix="0" xfId="1"/>
    <xf numFmtId="0" fontId="2" fillId="24" borderId="26" pivotButton="0" quotePrefix="0" xfId="1"/>
    <xf numFmtId="165" fontId="2" fillId="21" borderId="26" applyAlignment="1" pivotButton="0" quotePrefix="0" xfId="1">
      <alignment horizontal="left"/>
    </xf>
    <xf numFmtId="165" fontId="2" fillId="18" borderId="26" applyAlignment="1" pivotButton="0" quotePrefix="0" xfId="1">
      <alignment horizontal="left"/>
    </xf>
    <xf numFmtId="165" fontId="2" fillId="50" borderId="26" applyAlignment="1" pivotButton="0" quotePrefix="0" xfId="1">
      <alignment horizontal="left"/>
    </xf>
    <xf numFmtId="165" fontId="2" fillId="5" borderId="26" applyAlignment="1" pivotButton="0" quotePrefix="0" xfId="1">
      <alignment horizontal="left"/>
    </xf>
    <xf numFmtId="2" fontId="2" fillId="18" borderId="26" pivotButton="0" quotePrefix="0" xfId="1"/>
    <xf numFmtId="0" fontId="2" fillId="18" borderId="26" pivotButton="0" quotePrefix="0" xfId="1"/>
    <xf numFmtId="0" fontId="2" fillId="2" borderId="26" pivotButton="0" quotePrefix="0" xfId="1"/>
    <xf numFmtId="165" fontId="2" fillId="25" borderId="26" pivotButton="0" quotePrefix="0" xfId="1"/>
    <xf numFmtId="165" fontId="2" fillId="20" borderId="26" pivotButton="0" quotePrefix="0" xfId="1"/>
    <xf numFmtId="0" fontId="2" fillId="20" borderId="26" pivotButton="0" quotePrefix="0" xfId="1"/>
    <xf numFmtId="0" fontId="2" fillId="0" borderId="26" pivotButton="0" quotePrefix="0" xfId="1"/>
    <xf numFmtId="0" fontId="2" fillId="21" borderId="26" pivotButton="0" quotePrefix="0" xfId="1"/>
    <xf numFmtId="0" fontId="2" fillId="50" borderId="26" pivotButton="0" quotePrefix="0" xfId="1"/>
    <xf numFmtId="0" fontId="2" fillId="5" borderId="26" pivotButton="0" quotePrefix="0" xfId="1"/>
    <xf numFmtId="4" fontId="2" fillId="21" borderId="26" pivotButton="0" quotePrefix="0" xfId="1"/>
    <xf numFmtId="0" fontId="1" fillId="2" borderId="26" pivotButton="0" quotePrefix="0" xfId="1"/>
    <xf numFmtId="0" fontId="2" fillId="3" borderId="26" pivotButton="0" quotePrefix="0" xfId="1"/>
    <xf numFmtId="164" fontId="2" fillId="3" borderId="26" pivotButton="0" quotePrefix="0" xfId="1"/>
    <xf numFmtId="164" fontId="2" fillId="2" borderId="26" pivotButton="0" quotePrefix="0" xfId="1"/>
    <xf numFmtId="164" fontId="2" fillId="27" borderId="26" applyAlignment="1" pivotButton="0" quotePrefix="0" xfId="1">
      <alignment horizontal="left"/>
    </xf>
    <xf numFmtId="0" fontId="2" fillId="12" borderId="26" pivotButton="0" quotePrefix="0" xfId="1"/>
    <xf numFmtId="164" fontId="2" fillId="12" borderId="26" pivotButton="0" quotePrefix="0" xfId="1"/>
    <xf numFmtId="164" fontId="8" fillId="27" borderId="26" applyAlignment="1" pivotButton="0" quotePrefix="0" xfId="1">
      <alignment horizontal="left"/>
    </xf>
    <xf numFmtId="165" fontId="2" fillId="12" borderId="26" pivotButton="0" quotePrefix="0" xfId="1"/>
    <xf numFmtId="165" fontId="2" fillId="2" borderId="26" pivotButton="0" quotePrefix="0" xfId="1"/>
    <xf numFmtId="165" fontId="2" fillId="27" borderId="26" applyAlignment="1" pivotButton="0" quotePrefix="0" xfId="1">
      <alignment horizontal="left"/>
    </xf>
    <xf numFmtId="0" fontId="2" fillId="13" borderId="26" pivotButton="0" quotePrefix="0" xfId="1"/>
    <xf numFmtId="164" fontId="2" fillId="13" borderId="26" pivotButton="0" quotePrefix="0" xfId="1"/>
    <xf numFmtId="165" fontId="2" fillId="13" borderId="26" pivotButton="0" quotePrefix="0" xfId="1"/>
    <xf numFmtId="0" fontId="2" fillId="14" borderId="26" pivotButton="0" quotePrefix="0" xfId="1"/>
    <xf numFmtId="164" fontId="2" fillId="14" borderId="26" pivotButton="0" quotePrefix="0" xfId="1"/>
    <xf numFmtId="165" fontId="2" fillId="14" borderId="26" pivotButton="0" quotePrefix="0" xfId="1"/>
    <xf numFmtId="165" fontId="2" fillId="3" borderId="26" pivotButton="0" quotePrefix="0" xfId="1"/>
    <xf numFmtId="165" fontId="2" fillId="3" borderId="26" applyAlignment="1" pivotButton="0" quotePrefix="0" xfId="1">
      <alignment horizontal="left"/>
    </xf>
    <xf numFmtId="0" fontId="22" fillId="0" borderId="0" pivotButton="0" quotePrefix="0" xfId="0"/>
    <xf numFmtId="0" fontId="23" fillId="0" borderId="0" pivotButton="0" quotePrefix="0" xfId="0"/>
    <xf numFmtId="0" fontId="24" fillId="51" borderId="0" pivotButton="0" quotePrefix="0" xfId="0"/>
    <xf numFmtId="0" fontId="0" fillId="51" borderId="0" pivotButton="0" quotePrefix="0" xfId="0"/>
    <xf numFmtId="1" fontId="0" fillId="0" borderId="0" pivotButton="0" quotePrefix="0" xfId="0"/>
    <xf numFmtId="0" fontId="11" fillId="52" borderId="0" pivotButton="0" quotePrefix="0" xfId="0"/>
    <xf numFmtId="2" fontId="11" fillId="0" borderId="0" pivotButton="0" quotePrefix="0" xfId="0"/>
    <xf numFmtId="2" fontId="11" fillId="52" borderId="0" pivotButton="0" quotePrefix="0" xfId="0"/>
    <xf numFmtId="1" fontId="11" fillId="52" borderId="0" pivotButton="0" quotePrefix="0" xfId="0"/>
    <xf numFmtId="0" fontId="25" fillId="0" borderId="0" pivotButton="0" quotePrefix="0" xfId="0"/>
    <xf numFmtId="0" fontId="26" fillId="0" borderId="0" pivotButton="0" quotePrefix="0" xfId="0"/>
    <xf numFmtId="174" fontId="0" fillId="0" borderId="0" pivotButton="0" quotePrefix="0" xfId="0"/>
    <xf numFmtId="175" fontId="0" fillId="0" borderId="0" pivotButton="0" quotePrefix="0" xfId="0"/>
    <xf numFmtId="0" fontId="27" fillId="0" borderId="0" pivotButton="0" quotePrefix="0" xfId="0"/>
    <xf numFmtId="165" fontId="20" fillId="52" borderId="0" pivotButton="0" quotePrefix="0" xfId="0"/>
    <xf numFmtId="0" fontId="0" fillId="52" borderId="0" pivotButton="0" quotePrefix="0" xfId="0"/>
    <xf numFmtId="165" fontId="0" fillId="52" borderId="0" pivotButton="0" quotePrefix="0" xfId="0"/>
    <xf numFmtId="174" fontId="0" fillId="52" borderId="0" pivotButton="0" quotePrefix="0" xfId="0"/>
    <xf numFmtId="175" fontId="0" fillId="52" borderId="0" pivotButton="0" quotePrefix="0" xfId="0"/>
    <xf numFmtId="0" fontId="28" fillId="52" borderId="0" pivotButton="0" quotePrefix="0" xfId="0"/>
    <xf numFmtId="0" fontId="29" fillId="0" borderId="0" pivotButton="0" quotePrefix="0" xfId="0"/>
    <xf numFmtId="167" fontId="20" fillId="0" borderId="0" pivotButton="0" quotePrefix="0" xfId="0"/>
    <xf numFmtId="0" fontId="30" fillId="0" borderId="0" pivotButton="0" quotePrefix="0" xfId="0"/>
    <xf numFmtId="0" fontId="31" fillId="0" borderId="0" pivotButton="0" quotePrefix="0" xfId="0"/>
    <xf numFmtId="0" fontId="33" fillId="0" borderId="0" pivotButton="0" quotePrefix="0" xfId="0"/>
    <xf numFmtId="0" fontId="21" fillId="53" borderId="0" pivotButton="0" quotePrefix="0" xfId="0"/>
    <xf numFmtId="0" fontId="34" fillId="0" borderId="0" pivotButton="0" quotePrefix="0" xfId="0"/>
    <xf numFmtId="0" fontId="36" fillId="0" borderId="0" pivotButton="0" quotePrefix="0" xfId="0"/>
    <xf numFmtId="0" fontId="20" fillId="53" borderId="0" pivotButton="0" quotePrefix="0" xfId="0"/>
    <xf numFmtId="164" fontId="20" fillId="53" borderId="0" pivotButton="0" quotePrefix="0" xfId="0"/>
    <xf numFmtId="0" fontId="11" fillId="0" borderId="49" pivotButton="0" quotePrefix="0" xfId="0"/>
    <xf numFmtId="0" fontId="0" fillId="0" borderId="49" pivotButton="0" quotePrefix="0" xfId="0"/>
    <xf numFmtId="0" fontId="0" fillId="0" borderId="50" pivotButton="0" quotePrefix="0" xfId="0"/>
    <xf numFmtId="2" fontId="0" fillId="0" borderId="50" pivotButton="0" quotePrefix="0" xfId="0"/>
    <xf numFmtId="164" fontId="20" fillId="53" borderId="50" pivotButton="0" quotePrefix="0" xfId="0"/>
    <xf numFmtId="176" fontId="0" fillId="0" borderId="50" pivotButton="0" quotePrefix="0" xfId="0"/>
    <xf numFmtId="0" fontId="0" fillId="0" borderId="51" pivotButton="0" quotePrefix="0" xfId="0"/>
    <xf numFmtId="2" fontId="0" fillId="0" borderId="51" pivotButton="0" quotePrefix="0" xfId="0"/>
    <xf numFmtId="164" fontId="20" fillId="53" borderId="51" pivotButton="0" quotePrefix="0" xfId="0"/>
    <xf numFmtId="176" fontId="0" fillId="0" borderId="51" pivotButton="0" quotePrefix="0" xfId="0"/>
    <xf numFmtId="0" fontId="9" fillId="54" borderId="53" pivotButton="0" quotePrefix="0" xfId="0"/>
    <xf numFmtId="0" fontId="9" fillId="54" borderId="54" pivotButton="0" quotePrefix="0" xfId="0"/>
    <xf numFmtId="0" fontId="11" fillId="0" borderId="55" pivotButton="0" quotePrefix="0" xfId="0"/>
    <xf numFmtId="0" fontId="11" fillId="0" borderId="56" pivotButton="0" quotePrefix="0" xfId="0"/>
    <xf numFmtId="0" fontId="9" fillId="54" borderId="57" pivotButton="0" quotePrefix="0" xfId="0"/>
    <xf numFmtId="0" fontId="0" fillId="0" borderId="58" pivotButton="0" quotePrefix="0" xfId="0"/>
    <xf numFmtId="0" fontId="0" fillId="0" borderId="59" pivotButton="0" quotePrefix="0" xfId="0"/>
    <xf numFmtId="0" fontId="21" fillId="53" borderId="49" pivotButton="0" quotePrefix="0" xfId="0"/>
    <xf numFmtId="164" fontId="21" fillId="53" borderId="49" pivotButton="0" quotePrefix="0" xfId="0"/>
    <xf numFmtId="1" fontId="21" fillId="53" borderId="49" pivotButton="0" quotePrefix="0" xfId="0"/>
    <xf numFmtId="0" fontId="33" fillId="0" borderId="49" pivotButton="0" quotePrefix="0" xfId="0"/>
    <xf numFmtId="2" fontId="11" fillId="0" borderId="49" pivotButton="0" quotePrefix="0" xfId="0"/>
    <xf numFmtId="0" fontId="35" fillId="0" borderId="49" pivotButton="0" quotePrefix="0" xfId="0"/>
    <xf numFmtId="176" fontId="35" fillId="0" borderId="49" pivotButton="0" quotePrefix="0" xfId="0"/>
    <xf numFmtId="177" fontId="11" fillId="0" borderId="49" pivotButton="0" quotePrefix="0" xfId="0"/>
    <xf numFmtId="0" fontId="11" fillId="0" borderId="52" pivotButton="0" quotePrefix="0" xfId="0"/>
    <xf numFmtId="0" fontId="33" fillId="0" borderId="60" pivotButton="0" quotePrefix="0" xfId="0"/>
    <xf numFmtId="0" fontId="0" fillId="0" borderId="60" pivotButton="0" quotePrefix="0" xfId="0"/>
    <xf numFmtId="0" fontId="11" fillId="55" borderId="0" pivotButton="0" quotePrefix="0" xfId="0"/>
    <xf numFmtId="0" fontId="0" fillId="55" borderId="0" pivotButton="0" quotePrefix="0" xfId="0"/>
    <xf numFmtId="165" fontId="20" fillId="53" borderId="0" pivotButton="0" quotePrefix="0" xfId="0"/>
    <xf numFmtId="0" fontId="37" fillId="0" borderId="0" pivotButton="0" quotePrefix="0" xfId="0"/>
    <xf numFmtId="0" fontId="38" fillId="0" borderId="0" pivotButton="0" quotePrefix="0" xfId="0"/>
    <xf numFmtId="0" fontId="25" fillId="56" borderId="0" pivotButton="0" quotePrefix="0" xfId="0"/>
    <xf numFmtId="0" fontId="25" fillId="49" borderId="0" pivotButton="0" quotePrefix="0" xfId="0"/>
    <xf numFmtId="0" fontId="25" fillId="53" borderId="0" pivotButton="0" quotePrefix="0" xfId="0"/>
    <xf numFmtId="0" fontId="25" fillId="48" borderId="0" pivotButton="0" quotePrefix="0" xfId="0"/>
    <xf numFmtId="0" fontId="25" fillId="57" borderId="0" pivotButton="0" quotePrefix="0" xfId="0"/>
    <xf numFmtId="0" fontId="11" fillId="58" borderId="0" pivotButton="0" quotePrefix="0" xfId="0"/>
    <xf numFmtId="0" fontId="0" fillId="58" borderId="0" pivotButton="0" quotePrefix="0" xfId="0"/>
    <xf numFmtId="0" fontId="0" fillId="56" borderId="0" pivotButton="0" quotePrefix="0" xfId="0"/>
    <xf numFmtId="0" fontId="11" fillId="56" borderId="0" pivotButton="0" quotePrefix="0" xfId="0"/>
    <xf numFmtId="0" fontId="0" fillId="53" borderId="0" pivotButton="0" quotePrefix="0" xfId="0"/>
    <xf numFmtId="0" fontId="11" fillId="53" borderId="0" pivotButton="0" quotePrefix="0" xfId="0"/>
    <xf numFmtId="0" fontId="0" fillId="57" borderId="0" pivotButton="0" quotePrefix="0" xfId="0"/>
    <xf numFmtId="0" fontId="0" fillId="59" borderId="0" applyAlignment="1" pivotButton="0" quotePrefix="0" xfId="0">
      <alignment horizontal="center"/>
    </xf>
    <xf numFmtId="165" fontId="20" fillId="60" borderId="0" pivotButton="0" quotePrefix="0" xfId="0"/>
    <xf numFmtId="165" fontId="0" fillId="48" borderId="0" pivotButton="0" quotePrefix="0" xfId="0"/>
    <xf numFmtId="0" fontId="25" fillId="61" borderId="0" pivotButton="0" quotePrefix="0" xfId="0"/>
    <xf numFmtId="0" fontId="25" fillId="62" borderId="0" pivotButton="0" quotePrefix="0" xfId="0"/>
    <xf numFmtId="0" fontId="25" fillId="63" borderId="0" pivotButton="0" quotePrefix="0" xfId="0"/>
    <xf numFmtId="0" fontId="25" fillId="64" borderId="0" pivotButton="0" quotePrefix="0" xfId="0"/>
    <xf numFmtId="0" fontId="40" fillId="0" borderId="0" pivotButton="0" quotePrefix="0" xfId="0"/>
    <xf numFmtId="0" fontId="42" fillId="0" borderId="0" pivotButton="0" quotePrefix="0" xfId="0"/>
    <xf numFmtId="0" fontId="44" fillId="0" borderId="0" pivotButton="0" quotePrefix="0" xfId="0"/>
    <xf numFmtId="0" fontId="11" fillId="59" borderId="0" applyAlignment="1" pivotButton="0" quotePrefix="0" xfId="0">
      <alignment horizontal="center"/>
    </xf>
    <xf numFmtId="165" fontId="0" fillId="56" borderId="0" pivotButton="0" quotePrefix="0" xfId="0"/>
    <xf numFmtId="164" fontId="0" fillId="56" borderId="0" pivotButton="0" quotePrefix="0" xfId="0"/>
    <xf numFmtId="164" fontId="0" fillId="49" borderId="0" pivotButton="0" quotePrefix="0" xfId="0"/>
    <xf numFmtId="165" fontId="0" fillId="49" borderId="0" pivotButton="0" quotePrefix="0" xfId="0"/>
    <xf numFmtId="0" fontId="0" fillId="0" borderId="0" applyAlignment="1" pivotButton="0" quotePrefix="0" xfId="0">
      <alignment horizontal="center"/>
    </xf>
    <xf numFmtId="0" fontId="32" fillId="53" borderId="0" applyAlignment="1" pivotButton="0" quotePrefix="0" xfId="0">
      <alignment horizontal="center"/>
    </xf>
    <xf numFmtId="0" fontId="39" fillId="53" borderId="0" applyAlignment="1" pivotButton="0" quotePrefix="0" xfId="0">
      <alignment horizontal="center"/>
    </xf>
    <xf numFmtId="0" fontId="41" fillId="53" borderId="0" applyAlignment="1" pivotButton="0" quotePrefix="0" xfId="0">
      <alignment horizontal="center"/>
    </xf>
    <xf numFmtId="0" fontId="43" fillId="53" borderId="0" applyAlignment="1" pivotButton="0" quotePrefix="0" xfId="0">
      <alignment horizontal="center"/>
    </xf>
    <xf numFmtId="165" fontId="0" fillId="65" borderId="0" pivotButton="0" quotePrefix="0" xfId="0"/>
    <xf numFmtId="0" fontId="0" fillId="62" borderId="0" pivotButton="0" quotePrefix="0" xfId="0"/>
    <xf numFmtId="0" fontId="36" fillId="45" borderId="0" pivotButton="0" quotePrefix="0" xfId="0"/>
    <xf numFmtId="0" fontId="11" fillId="0" borderId="0" applyAlignment="1" pivotButton="0" quotePrefix="0" xfId="0">
      <alignment horizontal="center"/>
    </xf>
    <xf numFmtId="0" fontId="11" fillId="66" borderId="0" applyAlignment="1" pivotButton="0" quotePrefix="0" xfId="0">
      <alignment horizontal="center"/>
    </xf>
    <xf numFmtId="0" fontId="0" fillId="66" borderId="0" applyAlignment="1" pivotButton="0" quotePrefix="0" xfId="0">
      <alignment horizontal="center"/>
    </xf>
    <xf numFmtId="164" fontId="20" fillId="0" borderId="0" pivotButton="0" quotePrefix="0" xfId="0"/>
    <xf numFmtId="0" fontId="33" fillId="66" borderId="0" pivotButton="0" quotePrefix="0" xfId="0"/>
    <xf numFmtId="0" fontId="45" fillId="66" borderId="0" pivotButton="0" quotePrefix="0" xfId="0"/>
    <xf numFmtId="0" fontId="25" fillId="67" borderId="0" pivotButton="0" quotePrefix="0" xfId="0"/>
    <xf numFmtId="0" fontId="46" fillId="0" borderId="0" pivotButton="0" quotePrefix="0" xfId="0"/>
    <xf numFmtId="165" fontId="0" fillId="67" borderId="0" pivotButton="0" quotePrefix="0" xfId="0"/>
    <xf numFmtId="0" fontId="0" fillId="67" borderId="0" pivotButton="0" quotePrefix="0" xfId="0"/>
    <xf numFmtId="0" fontId="47" fillId="67" borderId="0" pivotButton="0" quotePrefix="0" xfId="0"/>
    <xf numFmtId="165" fontId="0" fillId="61" borderId="0" pivotButton="0" quotePrefix="0" xfId="0"/>
    <xf numFmtId="0" fontId="0" fillId="61" borderId="0" pivotButton="0" quotePrefix="0" xfId="0"/>
    <xf numFmtId="0" fontId="47" fillId="61" borderId="0" pivotButton="0" quotePrefix="0" xfId="0"/>
    <xf numFmtId="167" fontId="0" fillId="0" borderId="0" pivotButton="0" quotePrefix="0" xfId="0"/>
    <xf numFmtId="167" fontId="0" fillId="57" borderId="0" pivotButton="0" quotePrefix="0" xfId="0"/>
    <xf numFmtId="165" fontId="0" fillId="57" borderId="0" pivotButton="0" quotePrefix="0" xfId="0"/>
    <xf numFmtId="178" fontId="0" fillId="57" borderId="0" pivotButton="0" quotePrefix="0" xfId="0"/>
    <xf numFmtId="0" fontId="11" fillId="68" borderId="0" pivotButton="0" quotePrefix="0" xfId="0"/>
    <xf numFmtId="0" fontId="11" fillId="69" borderId="0" pivotButton="0" quotePrefix="0" xfId="0"/>
    <xf numFmtId="0" fontId="46" fillId="59" borderId="0" applyAlignment="1" pivotButton="0" quotePrefix="0" xfId="0">
      <alignment horizontal="center"/>
    </xf>
    <xf numFmtId="0" fontId="47" fillId="0" borderId="0" pivotButton="0" quotePrefix="0" xfId="0"/>
    <xf numFmtId="0" fontId="0" fillId="68" borderId="0" pivotButton="0" quotePrefix="0" xfId="0"/>
    <xf numFmtId="165" fontId="0" fillId="68" borderId="0" pivotButton="0" quotePrefix="0" xfId="0"/>
    <xf numFmtId="0" fontId="0" fillId="69" borderId="0" pivotButton="0" quotePrefix="0" xfId="0"/>
    <xf numFmtId="165" fontId="0" fillId="69" borderId="0" pivotButton="0" quotePrefix="0" xfId="0"/>
    <xf numFmtId="0" fontId="35" fillId="67" borderId="0" pivotButton="0" quotePrefix="0" xfId="0"/>
    <xf numFmtId="0" fontId="48" fillId="0" borderId="0" pivotButton="0" quotePrefix="0" xfId="0"/>
    <xf numFmtId="3" fontId="0" fillId="0" borderId="0" pivotButton="0" quotePrefix="0" xfId="0"/>
    <xf numFmtId="0" fontId="35" fillId="57" borderId="0" pivotButton="0" quotePrefix="0" xfId="0"/>
    <xf numFmtId="0" fontId="49" fillId="49" borderId="0" pivotButton="0" quotePrefix="0" xfId="0"/>
    <xf numFmtId="2" fontId="0" fillId="52" borderId="0" pivotButton="0" quotePrefix="0" xfId="0"/>
    <xf numFmtId="164" fontId="0" fillId="52" borderId="0" pivotButton="0" quotePrefix="0" xfId="0"/>
    <xf numFmtId="0" fontId="35" fillId="62" borderId="0" pivotButton="0" quotePrefix="0" xfId="0"/>
    <xf numFmtId="0" fontId="35" fillId="64" borderId="0" pivotButton="0" quotePrefix="0" xfId="0"/>
    <xf numFmtId="0" fontId="50" fillId="0" borderId="0" pivotButton="0" quotePrefix="0" xfId="0"/>
    <xf numFmtId="0" fontId="11" fillId="49" borderId="0" applyAlignment="1" pivotButton="0" quotePrefix="0" xfId="0">
      <alignment wrapText="1"/>
    </xf>
    <xf numFmtId="0" fontId="49" fillId="49" borderId="0" applyAlignment="1" pivotButton="0" quotePrefix="0" xfId="0">
      <alignment wrapText="1"/>
    </xf>
    <xf numFmtId="0" fontId="0" fillId="0" borderId="0" applyAlignment="1" pivotButton="0" quotePrefix="0" xfId="0">
      <alignment wrapText="1"/>
    </xf>
    <xf numFmtId="0" fontId="11" fillId="48" borderId="0" applyAlignment="1" pivotButton="0" quotePrefix="0" xfId="0">
      <alignment wrapText="1"/>
    </xf>
    <xf numFmtId="0" fontId="0" fillId="0" borderId="0" applyAlignment="1" pivotButton="0" quotePrefix="0" xfId="0">
      <alignment horizontal="center" wrapText="1"/>
    </xf>
    <xf numFmtId="1" fontId="0" fillId="52" borderId="0" pivotButton="0" quotePrefix="0" xfId="0"/>
    <xf numFmtId="0" fontId="11" fillId="0" borderId="0" applyAlignment="1" pivotButton="0" quotePrefix="0" xfId="0">
      <alignment wrapText="1"/>
    </xf>
    <xf numFmtId="2" fontId="0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/>
    </xf>
    <xf numFmtId="3" fontId="20" fillId="53" borderId="0" pivotButton="0" quotePrefix="0" xfId="0"/>
    <xf numFmtId="0" fontId="11" fillId="67" borderId="0" applyAlignment="1" pivotButton="0" quotePrefix="0" xfId="0">
      <alignment horizontal="center"/>
    </xf>
    <xf numFmtId="0" fontId="11" fillId="53" borderId="0" applyAlignment="1" pivotButton="0" quotePrefix="0" xfId="0">
      <alignment horizontal="center"/>
    </xf>
    <xf numFmtId="0" fontId="11" fillId="70" borderId="0" pivotButton="0" quotePrefix="0" xfId="0"/>
    <xf numFmtId="0" fontId="11" fillId="70" borderId="0" applyAlignment="1" pivotButton="0" quotePrefix="0" xfId="0">
      <alignment horizontal="center"/>
    </xf>
    <xf numFmtId="0" fontId="51" fillId="48" borderId="0" pivotButton="0" quotePrefix="0" xfId="0"/>
    <xf numFmtId="0" fontId="51" fillId="53" borderId="0" pivotButton="0" quotePrefix="0" xfId="0"/>
    <xf numFmtId="0" fontId="51" fillId="70" borderId="0" pivotButton="0" quotePrefix="0" xfId="0"/>
    <xf numFmtId="165" fontId="0" fillId="53" borderId="0" pivotButton="0" quotePrefix="0" xfId="0"/>
    <xf numFmtId="0" fontId="0" fillId="70" borderId="0" pivotButton="0" quotePrefix="0" xfId="0"/>
    <xf numFmtId="0" fontId="37" fillId="0" borderId="0" pivotButton="0" quotePrefix="1" xfId="0"/>
    <xf numFmtId="0" fontId="38" fillId="0" borderId="0" pivotButton="0" quotePrefix="1" xfId="0"/>
    <xf numFmtId="0" fontId="52" fillId="0" borderId="0" pivotButton="0" quotePrefix="0" xfId="0"/>
    <xf numFmtId="0" fontId="35" fillId="48" borderId="0" pivotButton="0" quotePrefix="0" xfId="0"/>
    <xf numFmtId="0" fontId="53" fillId="0" borderId="0" pivotButton="0" quotePrefix="0" xfId="0"/>
    <xf numFmtId="168" fontId="0" fillId="0" borderId="0" pivotButton="0" quotePrefix="0" xfId="0"/>
    <xf numFmtId="16" fontId="0" fillId="0" borderId="0" pivotButton="0" quotePrefix="0" xfId="0"/>
    <xf numFmtId="16" fontId="20" fillId="53" borderId="0" pivotButton="0" quotePrefix="0" xfId="0"/>
    <xf numFmtId="168" fontId="11" fillId="0" borderId="0" pivotButton="0" quotePrefix="0" xfId="0"/>
    <xf numFmtId="0" fontId="11" fillId="57" borderId="0" pivotButton="0" quotePrefix="0" xfId="0"/>
    <xf numFmtId="0" fontId="35" fillId="53" borderId="0" pivotButton="0" quotePrefix="0" xfId="0"/>
    <xf numFmtId="0" fontId="11" fillId="65" borderId="0" pivotButton="0" quotePrefix="0" xfId="0"/>
    <xf numFmtId="178" fontId="20" fillId="53" borderId="0" pivotButton="0" quotePrefix="0" xfId="0"/>
    <xf numFmtId="179" fontId="0" fillId="0" borderId="0" pivotButton="0" quotePrefix="0" xfId="0"/>
    <xf numFmtId="0" fontId="54" fillId="0" borderId="0" pivotButton="0" quotePrefix="0" xfId="0"/>
    <xf numFmtId="0" fontId="55" fillId="0" borderId="0" pivotButton="0" quotePrefix="0" xfId="0"/>
    <xf numFmtId="167" fontId="0" fillId="52" borderId="0" pivotButton="0" quotePrefix="0" xfId="0"/>
    <xf numFmtId="179" fontId="0" fillId="52" borderId="0" pivotButton="0" quotePrefix="0" xfId="0"/>
    <xf numFmtId="164" fontId="11" fillId="0" borderId="0" pivotButton="0" quotePrefix="0" xfId="0"/>
    <xf numFmtId="0" fontId="56" fillId="0" borderId="0" pivotButton="0" quotePrefix="0" xfId="0"/>
    <xf numFmtId="0" fontId="35" fillId="61" borderId="0" pivotButton="0" quotePrefix="0" xfId="0"/>
    <xf numFmtId="180" fontId="0" fillId="0" borderId="0" pivotButton="0" quotePrefix="0" xfId="0"/>
    <xf numFmtId="181" fontId="0" fillId="0" borderId="0" pivotButton="0" quotePrefix="0" xfId="0"/>
    <xf numFmtId="0" fontId="59" fillId="0" borderId="0" pivotButton="0" quotePrefix="0" xfId="0"/>
    <xf numFmtId="0" fontId="11" fillId="61" borderId="0" pivotButton="0" quotePrefix="0" xfId="0"/>
    <xf numFmtId="0" fontId="21" fillId="49" borderId="0" pivotButton="0" quotePrefix="0" xfId="0"/>
    <xf numFmtId="2" fontId="20" fillId="53" borderId="0" pivotButton="0" quotePrefix="0" xfId="0"/>
    <xf numFmtId="0" fontId="60" fillId="0" borderId="0" pivotButton="0" quotePrefix="0" xfId="0"/>
    <xf numFmtId="0" fontId="61" fillId="0" borderId="0" pivotButton="0" quotePrefix="0" xfId="0"/>
    <xf numFmtId="0" fontId="35" fillId="49" borderId="0" pivotButton="0" quotePrefix="0" xfId="0"/>
    <xf numFmtId="0" fontId="62" fillId="0" borderId="0" pivotButton="0" quotePrefix="0" xfId="0"/>
    <xf numFmtId="0" fontId="11" fillId="49" borderId="0" pivotButton="0" quotePrefix="1" xfId="0"/>
    <xf numFmtId="0" fontId="11" fillId="71" borderId="0" pivotButton="0" quotePrefix="0" xfId="0"/>
    <xf numFmtId="0" fontId="11" fillId="72" borderId="0" pivotButton="0" quotePrefix="0" xfId="0"/>
    <xf numFmtId="0" fontId="11" fillId="73" borderId="0" pivotButton="0" quotePrefix="0" xfId="0"/>
    <xf numFmtId="2" fontId="0" fillId="62" borderId="0" pivotButton="0" quotePrefix="0" xfId="0"/>
    <xf numFmtId="2" fontId="0" fillId="49" borderId="0" pivotButton="0" quotePrefix="0" xfId="0"/>
    <xf numFmtId="165" fontId="11" fillId="0" borderId="0" pivotButton="0" quotePrefix="0" xfId="0"/>
    <xf numFmtId="2" fontId="11" fillId="62" borderId="0" pivotButton="0" quotePrefix="0" xfId="0"/>
    <xf numFmtId="2" fontId="11" fillId="49" borderId="0" pivotButton="0" quotePrefix="0" xfId="0"/>
    <xf numFmtId="2" fontId="0" fillId="56" borderId="0" pivotButton="0" quotePrefix="0" xfId="0"/>
    <xf numFmtId="164" fontId="20" fillId="49" borderId="0" pivotButton="0" quotePrefix="0" xfId="0"/>
    <xf numFmtId="2" fontId="0" fillId="53" borderId="0" pivotButton="0" quotePrefix="0" xfId="0"/>
    <xf numFmtId="0" fontId="63" fillId="0" borderId="0" pivotButton="0" quotePrefix="0" xfId="0"/>
    <xf numFmtId="0" fontId="64" fillId="0" borderId="0" pivotButton="0" quotePrefix="0" xfId="0"/>
    <xf numFmtId="0" fontId="65" fillId="0" borderId="0" pivotButton="0" quotePrefix="0" xfId="0"/>
    <xf numFmtId="0" fontId="66" fillId="46" borderId="0" pivotButton="0" quotePrefix="0" xfId="0"/>
    <xf numFmtId="0" fontId="0" fillId="46" borderId="0" pivotButton="0" quotePrefix="0" xfId="0"/>
    <xf numFmtId="1" fontId="20" fillId="53" borderId="0" pivotButton="0" quotePrefix="0" xfId="0"/>
    <xf numFmtId="0" fontId="66" fillId="74" borderId="0" pivotButton="0" quotePrefix="0" xfId="0"/>
    <xf numFmtId="0" fontId="0" fillId="74" borderId="0" pivotButton="0" quotePrefix="0" xfId="0"/>
    <xf numFmtId="0" fontId="67" fillId="0" borderId="0" pivotButton="0" quotePrefix="0" xfId="0"/>
    <xf numFmtId="164" fontId="67" fillId="0" borderId="0" pivotButton="0" quotePrefix="0" xfId="0"/>
    <xf numFmtId="1" fontId="11" fillId="0" borderId="0" pivotButton="0" quotePrefix="0" xfId="0"/>
    <xf numFmtId="0" fontId="66" fillId="75" borderId="0" pivotButton="0" quotePrefix="0" xfId="0"/>
    <xf numFmtId="0" fontId="0" fillId="75" borderId="0" pivotButton="0" quotePrefix="0" xfId="0"/>
    <xf numFmtId="0" fontId="66" fillId="76" borderId="0" pivotButton="0" quotePrefix="0" xfId="0"/>
    <xf numFmtId="0" fontId="0" fillId="76" borderId="0" pivotButton="0" quotePrefix="0" xfId="0"/>
    <xf numFmtId="0" fontId="66" fillId="77" borderId="0" pivotButton="0" quotePrefix="0" xfId="0"/>
    <xf numFmtId="0" fontId="0" fillId="77" borderId="0" pivotButton="0" quotePrefix="0" xfId="0"/>
    <xf numFmtId="0" fontId="66" fillId="78" borderId="0" pivotButton="0" quotePrefix="0" xfId="0"/>
    <xf numFmtId="0" fontId="0" fillId="78" borderId="0" pivotButton="0" quotePrefix="0" xfId="0"/>
    <xf numFmtId="0" fontId="66" fillId="79" borderId="0" pivotButton="0" quotePrefix="0" xfId="0"/>
    <xf numFmtId="0" fontId="0" fillId="79" borderId="0" pivotButton="0" quotePrefix="0" xfId="0"/>
    <xf numFmtId="0" fontId="35" fillId="0" borderId="0" pivotButton="0" quotePrefix="0" xfId="0"/>
    <xf numFmtId="0" fontId="35" fillId="80" borderId="0" pivotButton="0" quotePrefix="0" xfId="0"/>
    <xf numFmtId="179" fontId="68" fillId="49" borderId="0" pivotButton="0" quotePrefix="0" xfId="0"/>
    <xf numFmtId="0" fontId="69" fillId="0" borderId="0" pivotButton="0" quotePrefix="0" xfId="0"/>
    <xf numFmtId="0" fontId="71" fillId="47" borderId="0" pivotButton="0" quotePrefix="0" xfId="0"/>
    <xf numFmtId="0" fontId="70" fillId="0" borderId="0" pivotButton="0" quotePrefix="0" xfId="0"/>
    <xf numFmtId="0" fontId="0" fillId="0" borderId="0" pivotButton="0" quotePrefix="1" xfId="0"/>
    <xf numFmtId="0" fontId="72" fillId="0" borderId="0" pivotButton="0" quotePrefix="0" xfId="0"/>
    <xf numFmtId="179" fontId="73" fillId="49" borderId="0" pivotButton="0" quotePrefix="0" xfId="0"/>
    <xf numFmtId="0" fontId="74" fillId="0" borderId="0" pivotButton="0" quotePrefix="0" xfId="0"/>
    <xf numFmtId="0" fontId="75" fillId="0" borderId="0" pivotButton="0" quotePrefix="0" xfId="0"/>
    <xf numFmtId="0" fontId="66" fillId="81" borderId="0" pivotButton="0" quotePrefix="0" xfId="0"/>
    <xf numFmtId="0" fontId="0" fillId="81" borderId="0" pivotButton="0" quotePrefix="0" xfId="0"/>
    <xf numFmtId="14" fontId="0" fillId="0" borderId="0" pivotButton="0" quotePrefix="0" xfId="0"/>
    <xf numFmtId="20" fontId="0" fillId="0" borderId="0" pivotButton="0" quotePrefix="0" xfId="0"/>
    <xf numFmtId="0" fontId="11" fillId="82" borderId="0" pivotButton="0" quotePrefix="0" xfId="0"/>
    <xf numFmtId="3" fontId="21" fillId="53" borderId="0" pivotButton="0" quotePrefix="0" xfId="0"/>
    <xf numFmtId="0" fontId="76" fillId="0" borderId="0" pivotButton="0" quotePrefix="0" xfId="0"/>
    <xf numFmtId="182" fontId="0" fillId="0" borderId="0" pivotButton="0" quotePrefix="0" xfId="0"/>
    <xf numFmtId="183" fontId="0" fillId="0" borderId="0" pivotButton="0" quotePrefix="0" xfId="0"/>
    <xf numFmtId="0" fontId="35" fillId="63" borderId="0" pivotButton="0" quotePrefix="0" xfId="0"/>
    <xf numFmtId="11" fontId="20" fillId="53" borderId="0" pivotButton="0" quotePrefix="0" xfId="0"/>
    <xf numFmtId="178" fontId="0" fillId="0" borderId="0" pivotButton="0" quotePrefix="0" xfId="0"/>
    <xf numFmtId="184" fontId="0" fillId="0" borderId="0" pivotButton="0" quotePrefix="0" xfId="0"/>
    <xf numFmtId="185" fontId="0" fillId="0" borderId="0" pivotButton="0" quotePrefix="0" xfId="0"/>
    <xf numFmtId="167" fontId="20" fillId="53" borderId="0" pivotButton="0" quotePrefix="0" xfId="0"/>
    <xf numFmtId="0" fontId="35" fillId="84" borderId="0" pivotButton="0" quotePrefix="0" xfId="0"/>
    <xf numFmtId="0" fontId="66" fillId="85" borderId="0" pivotButton="0" quotePrefix="0" xfId="0"/>
    <xf numFmtId="0" fontId="0" fillId="85" borderId="0" pivotButton="0" quotePrefix="0" xfId="0"/>
    <xf numFmtId="9" fontId="20" fillId="53" borderId="0" pivotButton="0" quotePrefix="0" xfId="0"/>
    <xf numFmtId="0" fontId="66" fillId="54" borderId="0" pivotButton="0" quotePrefix="0" xfId="0"/>
    <xf numFmtId="0" fontId="0" fillId="54" borderId="0" pivotButton="0" quotePrefix="0" xfId="0"/>
    <xf numFmtId="0" fontId="77" fillId="46" borderId="0" pivotButton="0" quotePrefix="0" xfId="0"/>
    <xf numFmtId="0" fontId="71" fillId="0" borderId="0" pivotButton="0" quotePrefix="0" xfId="0"/>
    <xf numFmtId="0" fontId="71" fillId="49" borderId="0" pivotButton="0" quotePrefix="0" xfId="0"/>
    <xf numFmtId="0" fontId="77" fillId="74" borderId="0" pivotButton="0" quotePrefix="0" xfId="0"/>
    <xf numFmtId="0" fontId="71" fillId="48" borderId="0" pivotButton="0" quotePrefix="0" xfId="0"/>
    <xf numFmtId="0" fontId="78" fillId="0" borderId="0" pivotButton="0" quotePrefix="0" xfId="0"/>
    <xf numFmtId="0" fontId="79" fillId="0" borderId="0" pivotButton="0" quotePrefix="0" xfId="0"/>
    <xf numFmtId="49" fontId="21" fillId="47" borderId="0" pivotButton="0" quotePrefix="0" xfId="0"/>
    <xf numFmtId="0" fontId="66" fillId="86" borderId="0" pivotButton="0" quotePrefix="0" xfId="0"/>
    <xf numFmtId="0" fontId="0" fillId="86" borderId="0" pivotButton="0" quotePrefix="0" xfId="0"/>
    <xf numFmtId="0" fontId="0" fillId="84" borderId="0" pivotButton="0" quotePrefix="0" xfId="0"/>
    <xf numFmtId="3" fontId="0" fillId="84" borderId="0" pivotButton="0" quotePrefix="0" xfId="0"/>
    <xf numFmtId="0" fontId="80" fillId="0" borderId="0" pivotButton="0" quotePrefix="0" xfId="0"/>
    <xf numFmtId="0" fontId="81" fillId="0" borderId="0" pivotButton="0" quotePrefix="0" xfId="0"/>
    <xf numFmtId="0" fontId="82" fillId="0" borderId="0" pivotButton="0" quotePrefix="0" xfId="0"/>
    <xf numFmtId="0" fontId="83" fillId="0" borderId="0" pivotButton="0" quotePrefix="0" xfId="0"/>
    <xf numFmtId="0" fontId="84" fillId="77" borderId="0" pivotButton="0" quotePrefix="0" xfId="0"/>
    <xf numFmtId="0" fontId="85" fillId="87" borderId="0" pivotButton="0" quotePrefix="0" xfId="0"/>
    <xf numFmtId="0" fontId="85" fillId="87" borderId="26" pivotButton="0" quotePrefix="0" xfId="1"/>
    <xf numFmtId="0" fontId="65" fillId="0" borderId="26" pivotButton="0" quotePrefix="0" xfId="1"/>
    <xf numFmtId="0" fontId="11" fillId="53" borderId="26" pivotButton="0" quotePrefix="0" xfId="1"/>
    <xf numFmtId="0" fontId="19" fillId="0" borderId="26" pivotButton="0" quotePrefix="1" xfId="1"/>
    <xf numFmtId="0" fontId="85" fillId="88" borderId="0" pivotButton="0" quotePrefix="0" xfId="0"/>
    <xf numFmtId="0" fontId="11" fillId="89" borderId="0" pivotButton="0" quotePrefix="0" xfId="0"/>
    <xf numFmtId="0" fontId="85" fillId="88" borderId="26" pivotButton="0" quotePrefix="0" xfId="1"/>
    <xf numFmtId="0" fontId="11" fillId="89" borderId="26" pivotButton="0" quotePrefix="0" xfId="1"/>
    <xf numFmtId="0" fontId="86" fillId="0" borderId="0" pivotButton="0" quotePrefix="0" xfId="0"/>
    <xf numFmtId="0" fontId="87" fillId="53" borderId="0" pivotButton="0" quotePrefix="0" xfId="0"/>
    <xf numFmtId="0" fontId="88" fillId="88" borderId="0" pivotButton="0" quotePrefix="0" xfId="0"/>
    <xf numFmtId="0" fontId="86" fillId="0" borderId="0" pivotButton="0" quotePrefix="1" xfId="0"/>
    <xf numFmtId="0" fontId="87" fillId="89" borderId="0" pivotButton="0" quotePrefix="0" xfId="0"/>
    <xf numFmtId="2" fontId="2" fillId="3" borderId="0" applyAlignment="1" pivotButton="0" quotePrefix="0" xfId="0">
      <alignment horizontal="left" vertical="center" wrapText="1"/>
    </xf>
    <xf numFmtId="0" fontId="0" fillId="0" borderId="0" pivotButton="0" quotePrefix="0" xfId="0"/>
    <xf numFmtId="2" fontId="2" fillId="3" borderId="0" applyAlignment="1" pivotButton="0" quotePrefix="0" xfId="0">
      <alignment horizontal="left" vertical="center"/>
    </xf>
    <xf numFmtId="0" fontId="2" fillId="2" borderId="8" applyAlignment="1" pivotButton="0" quotePrefix="0" xfId="0">
      <alignment vertical="center" wrapText="1"/>
    </xf>
    <xf numFmtId="0" fontId="4" fillId="0" borderId="9" pivotButton="0" quotePrefix="0" xfId="0"/>
    <xf numFmtId="0" fontId="4" fillId="0" borderId="10" pivotButton="0" quotePrefix="0" xfId="0"/>
    <xf numFmtId="0" fontId="4" fillId="0" borderId="0" applyAlignment="1" pivotButton="0" quotePrefix="0" xfId="0">
      <alignment vertical="center" wrapText="1"/>
    </xf>
    <xf numFmtId="0" fontId="2" fillId="28" borderId="8" applyAlignment="1" pivotButton="0" quotePrefix="0" xfId="0">
      <alignment horizontal="center" vertical="center" wrapText="1"/>
    </xf>
    <xf numFmtId="0" fontId="2" fillId="2" borderId="8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left"/>
    </xf>
    <xf numFmtId="0" fontId="2" fillId="9" borderId="8" applyAlignment="1" pivotButton="0" quotePrefix="0" xfId="0">
      <alignment vertical="center" wrapText="1"/>
    </xf>
    <xf numFmtId="49" fontId="11" fillId="3" borderId="21" applyAlignment="1" pivotButton="0" quotePrefix="0" xfId="0">
      <alignment horizontal="center"/>
    </xf>
    <xf numFmtId="0" fontId="4" fillId="0" borderId="22" pivotButton="0" quotePrefix="0" xfId="0"/>
    <xf numFmtId="0" fontId="4" fillId="0" borderId="23" pivotButton="0" quotePrefix="0" xfId="0"/>
    <xf numFmtId="49" fontId="11" fillId="38" borderId="25" applyAlignment="1" pivotButton="0" quotePrefix="0" xfId="0">
      <alignment horizontal="center"/>
    </xf>
    <xf numFmtId="0" fontId="4" fillId="0" borderId="26" pivotButton="0" quotePrefix="0" xfId="0"/>
    <xf numFmtId="49" fontId="11" fillId="38" borderId="25" pivotButton="0" quotePrefix="0" xfId="0"/>
    <xf numFmtId="0" fontId="35" fillId="62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 wrapText="1"/>
    </xf>
    <xf numFmtId="0" fontId="35" fillId="62" borderId="0" applyAlignment="1" pivotButton="0" quotePrefix="0" xfId="0">
      <alignment horizontal="center" wrapText="1"/>
    </xf>
    <xf numFmtId="0" fontId="0" fillId="0" borderId="37" pivotButton="0" quotePrefix="0" xfId="0"/>
    <xf numFmtId="0" fontId="0" fillId="0" borderId="43" pivotButton="0" quotePrefix="0" xfId="0"/>
    <xf numFmtId="0" fontId="0" fillId="0" borderId="41" pivotButton="0" quotePrefix="0" xfId="0"/>
    <xf numFmtId="0" fontId="0" fillId="0" borderId="44" pivotButton="0" quotePrefix="0" xfId="0"/>
    <xf numFmtId="0" fontId="0" fillId="0" borderId="26" pivotButton="0" quotePrefix="0" xfId="0"/>
    <xf numFmtId="0" fontId="0" fillId="0" borderId="45" pivotButton="0" quotePrefix="0" xfId="0"/>
    <xf numFmtId="0" fontId="0" fillId="0" borderId="46" pivotButton="0" quotePrefix="0" xfId="0"/>
    <xf numFmtId="0" fontId="0" fillId="0" borderId="47" pivotButton="0" quotePrefix="0" xfId="0"/>
    <xf numFmtId="0" fontId="0" fillId="0" borderId="48" pivotButton="0" quotePrefix="0" xfId="0"/>
    <xf numFmtId="0" fontId="24" fillId="83" borderId="0" applyAlignment="1" pivotButton="0" quotePrefix="0" xfId="0">
      <alignment horizontal="center"/>
    </xf>
    <xf numFmtId="0" fontId="89" fillId="0" borderId="0" applyAlignment="1" pivotButton="0" quotePrefix="0" xfId="0">
      <alignment vertical="top" wrapText="1"/>
    </xf>
    <xf numFmtId="0" fontId="85" fillId="87" borderId="0" applyAlignment="1" pivotButton="0" quotePrefix="0" xfId="0">
      <alignment horizontal="center"/>
    </xf>
    <xf numFmtId="0" fontId="85" fillId="88" borderId="0" applyAlignment="1" pivotButton="0" quotePrefix="0" xfId="0">
      <alignment horizontal="center"/>
    </xf>
  </cellXfs>
  <cellStyles count="2">
    <cellStyle name="Normal" xfId="0" builtinId="0"/>
    <cellStyle name="Normal 2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88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" sqref="A1"/>
    </sheetView>
  </sheetViews>
  <sheetFormatPr baseColWidth="8" defaultRowHeight="12.75"/>
  <cols>
    <col width="137.140625" customWidth="1" style="817" min="1" max="1"/>
    <col width="21" customWidth="1" style="817" min="2" max="2"/>
    <col width="16.140625" customWidth="1" style="817" min="3" max="22"/>
  </cols>
  <sheetData>
    <row r="1" ht="18" customHeight="1" s="817">
      <c r="A1" s="470" t="inlineStr">
        <is>
          <t>Siku (Zampoña) — Pan Flute CNC Design Table</t>
        </is>
      </c>
    </row>
    <row r="2">
      <c r="A2" s="537" t="inlineStr">
        <is>
          <t>Arka (7 tubes, female) + Ira (6 tubes, male) · Splittable for Duet</t>
        </is>
      </c>
    </row>
    <row r="3">
      <c r="A3" t="inlineStr">
        <is>
          <t>Root Note (lowest)</t>
        </is>
      </c>
      <c r="C3" s="621" t="inlineStr">
        <is>
          <t>D 3</t>
        </is>
      </c>
      <c r="D3" s="621" t="inlineStr">
        <is>
          <t>Eb 3</t>
        </is>
      </c>
      <c r="E3" s="621" t="inlineStr">
        <is>
          <t>E 3</t>
        </is>
      </c>
      <c r="F3" s="621" t="inlineStr">
        <is>
          <t>F 3</t>
        </is>
      </c>
      <c r="G3" s="621" t="inlineStr">
        <is>
          <t>Gb 3</t>
        </is>
      </c>
      <c r="H3" s="621" t="inlineStr">
        <is>
          <t>G 3</t>
        </is>
      </c>
      <c r="I3" s="621" t="inlineStr">
        <is>
          <t>Ab 3</t>
        </is>
      </c>
      <c r="J3" s="621" t="inlineStr">
        <is>
          <t>A 3</t>
        </is>
      </c>
      <c r="K3" s="621" t="inlineStr">
        <is>
          <t>Bb 3</t>
        </is>
      </c>
      <c r="L3" s="621" t="inlineStr">
        <is>
          <t>B 3</t>
        </is>
      </c>
      <c r="M3" s="621" t="inlineStr">
        <is>
          <t>C 4</t>
        </is>
      </c>
      <c r="N3" s="621" t="inlineStr">
        <is>
          <t>Db 4</t>
        </is>
      </c>
      <c r="O3" s="621" t="inlineStr">
        <is>
          <t>D 4</t>
        </is>
      </c>
      <c r="P3" s="621" t="inlineStr">
        <is>
          <t>Eb 4</t>
        </is>
      </c>
      <c r="Q3" s="621" t="inlineStr">
        <is>
          <t>E 4</t>
        </is>
      </c>
      <c r="R3" s="621" t="inlineStr">
        <is>
          <t>F 4</t>
        </is>
      </c>
      <c r="S3" s="621" t="inlineStr">
        <is>
          <t>Gb 4</t>
        </is>
      </c>
      <c r="T3" s="621" t="inlineStr">
        <is>
          <t>G 4</t>
        </is>
      </c>
      <c r="U3" s="621" t="inlineStr">
        <is>
          <t>Ab 4</t>
        </is>
      </c>
      <c r="V3" s="621" t="inlineStr">
        <is>
          <t>A 4</t>
        </is>
      </c>
    </row>
    <row r="4">
      <c r="A4" t="inlineStr">
        <is>
          <t>Piano Key</t>
        </is>
      </c>
      <c r="C4" s="611" t="n">
        <v>30</v>
      </c>
      <c r="D4" s="611" t="n">
        <v>31</v>
      </c>
      <c r="E4" s="611" t="n">
        <v>32</v>
      </c>
      <c r="F4" s="611" t="n">
        <v>33</v>
      </c>
      <c r="G4" s="611" t="n">
        <v>34</v>
      </c>
      <c r="H4" s="611" t="n">
        <v>35</v>
      </c>
      <c r="I4" s="611" t="n">
        <v>36</v>
      </c>
      <c r="J4" s="611" t="n">
        <v>37</v>
      </c>
      <c r="K4" s="611" t="n">
        <v>38</v>
      </c>
      <c r="L4" s="611" t="n">
        <v>39</v>
      </c>
      <c r="M4" s="611" t="n">
        <v>40</v>
      </c>
      <c r="N4" s="611" t="n">
        <v>41</v>
      </c>
      <c r="O4" s="611" t="n">
        <v>42</v>
      </c>
      <c r="P4" s="611" t="n">
        <v>43</v>
      </c>
      <c r="Q4" s="611" t="n">
        <v>44</v>
      </c>
      <c r="R4" s="611" t="n">
        <v>45</v>
      </c>
      <c r="S4" s="611" t="n">
        <v>46</v>
      </c>
      <c r="T4" s="611" t="n">
        <v>47</v>
      </c>
      <c r="U4" s="611" t="n">
        <v>48</v>
      </c>
      <c r="V4" s="611" t="n">
        <v>49</v>
      </c>
    </row>
    <row r="5">
      <c r="A5" t="inlineStr">
        <is>
          <t>Siku Key Name</t>
        </is>
      </c>
      <c r="C5" s="654" t="inlineStr">
        <is>
          <t>G3</t>
        </is>
      </c>
      <c r="D5" s="654" t="inlineStr">
        <is>
          <t>Ab3</t>
        </is>
      </c>
      <c r="E5" s="654" t="inlineStr">
        <is>
          <t>A3</t>
        </is>
      </c>
      <c r="F5" s="654" t="inlineStr">
        <is>
          <t>Bb3</t>
        </is>
      </c>
      <c r="G5" s="654" t="inlineStr">
        <is>
          <t>B3</t>
        </is>
      </c>
      <c r="H5" s="654" t="inlineStr">
        <is>
          <t>C4</t>
        </is>
      </c>
      <c r="I5" s="654" t="inlineStr">
        <is>
          <t>Db4</t>
        </is>
      </c>
      <c r="J5" s="654" t="inlineStr">
        <is>
          <t>D4</t>
        </is>
      </c>
      <c r="K5" s="654" t="inlineStr">
        <is>
          <t>Eb4</t>
        </is>
      </c>
      <c r="L5" s="654" t="inlineStr">
        <is>
          <t>E4</t>
        </is>
      </c>
      <c r="M5" s="654" t="inlineStr">
        <is>
          <t>F4</t>
        </is>
      </c>
      <c r="N5" s="654" t="inlineStr">
        <is>
          <t>Gb4</t>
        </is>
      </c>
      <c r="O5" s="654" t="inlineStr">
        <is>
          <t>G4</t>
        </is>
      </c>
      <c r="P5" s="654" t="inlineStr">
        <is>
          <t>Ab4</t>
        </is>
      </c>
      <c r="Q5" s="654" t="inlineStr">
        <is>
          <t>A4</t>
        </is>
      </c>
      <c r="R5" s="654" t="inlineStr">
        <is>
          <t>Bb4</t>
        </is>
      </c>
      <c r="S5" s="654" t="inlineStr">
        <is>
          <t>B4</t>
        </is>
      </c>
      <c r="T5" s="654" t="inlineStr">
        <is>
          <t>C5</t>
        </is>
      </c>
      <c r="U5" s="654" t="inlineStr">
        <is>
          <t>Db5</t>
        </is>
      </c>
      <c r="V5" s="654" t="inlineStr">
        <is>
          <t>D5</t>
        </is>
      </c>
    </row>
    <row r="6">
      <c r="A6" t="inlineStr">
        <is>
          <t>Size Class</t>
        </is>
      </c>
      <c r="C6" s="655" t="inlineStr">
        <is>
          <t>Toyo (bass)</t>
        </is>
      </c>
      <c r="D6" s="655" t="inlineStr">
        <is>
          <t>Toyo (bass)</t>
        </is>
      </c>
      <c r="E6" s="655" t="inlineStr">
        <is>
          <t>Toyo (bass)</t>
        </is>
      </c>
      <c r="F6" s="655" t="inlineStr">
        <is>
          <t>Toyo (bass)</t>
        </is>
      </c>
      <c r="G6" s="655" t="inlineStr">
        <is>
          <t>Zanka (tenor)</t>
        </is>
      </c>
      <c r="H6" s="655" t="inlineStr">
        <is>
          <t>Zanka (tenor)</t>
        </is>
      </c>
      <c r="I6" s="655" t="inlineStr">
        <is>
          <t>Zanka (tenor)</t>
        </is>
      </c>
      <c r="J6" s="655" t="inlineStr">
        <is>
          <t>Zanka (tenor)</t>
        </is>
      </c>
      <c r="K6" s="655" t="inlineStr">
        <is>
          <t>Zanka (tenor)</t>
        </is>
      </c>
      <c r="L6" s="655" t="inlineStr">
        <is>
          <t>Zanka (tenor)</t>
        </is>
      </c>
      <c r="M6" s="655" t="inlineStr">
        <is>
          <t>Zanka (tenor)</t>
        </is>
      </c>
      <c r="N6" s="655" t="inlineStr">
        <is>
          <t>Malta (alto)</t>
        </is>
      </c>
      <c r="O6" s="655" t="inlineStr">
        <is>
          <t>Malta (alto)</t>
        </is>
      </c>
      <c r="P6" s="655" t="inlineStr">
        <is>
          <t>Malta (alto)</t>
        </is>
      </c>
      <c r="Q6" s="655" t="inlineStr">
        <is>
          <t>Malta (alto)</t>
        </is>
      </c>
      <c r="R6" s="655" t="inlineStr">
        <is>
          <t>Malta (alto)</t>
        </is>
      </c>
      <c r="S6" s="655" t="inlineStr">
        <is>
          <t>Malta (alto)</t>
        </is>
      </c>
      <c r="T6" s="655" t="inlineStr">
        <is>
          <t>Malta (alto)</t>
        </is>
      </c>
      <c r="U6" s="655" t="inlineStr">
        <is>
          <t>Chili (soprano)</t>
        </is>
      </c>
      <c r="V6" s="655" t="inlineStr">
        <is>
          <t>Chili (soprano)</t>
        </is>
      </c>
    </row>
    <row r="8">
      <c r="A8" t="inlineStr">
        <is>
          <t>Bore ID (in)</t>
        </is>
      </c>
      <c r="C8" s="482" t="n">
        <v>0.75</v>
      </c>
      <c r="D8" s="482" t="n">
        <v>0.75</v>
      </c>
      <c r="E8" s="482" t="n">
        <v>0.75</v>
      </c>
      <c r="F8" s="482" t="n">
        <v>0.75</v>
      </c>
      <c r="G8" s="482" t="n">
        <v>0.625</v>
      </c>
      <c r="H8" s="482" t="n">
        <v>0.625</v>
      </c>
      <c r="I8" s="482" t="n">
        <v>0.625</v>
      </c>
      <c r="J8" s="482" t="n">
        <v>0.625</v>
      </c>
      <c r="K8" s="482" t="n">
        <v>0.625</v>
      </c>
      <c r="L8" s="482" t="n">
        <v>0.625</v>
      </c>
      <c r="M8" s="482" t="n">
        <v>0.625</v>
      </c>
      <c r="N8" s="482" t="n">
        <v>0.5</v>
      </c>
      <c r="O8" s="482" t="n">
        <v>0.5</v>
      </c>
      <c r="P8" s="482" t="n">
        <v>0.5</v>
      </c>
      <c r="Q8" s="482" t="n">
        <v>0.5</v>
      </c>
      <c r="R8" s="482" t="n">
        <v>0.5</v>
      </c>
      <c r="S8" s="482" t="n">
        <v>0.5</v>
      </c>
      <c r="T8" s="482" t="n">
        <v>0.5</v>
      </c>
      <c r="U8" s="482" t="n">
        <v>0.375</v>
      </c>
      <c r="V8" s="482" t="n">
        <v>0.375</v>
      </c>
    </row>
    <row r="9">
      <c r="A9" t="inlineStr">
        <is>
          <t>Wall Thickness</t>
        </is>
      </c>
      <c r="C9" s="482" t="n">
        <v>0.125</v>
      </c>
      <c r="D9" s="482" t="n">
        <v>0.125</v>
      </c>
      <c r="E9" s="482" t="n">
        <v>0.125</v>
      </c>
      <c r="F9" s="482" t="n">
        <v>0.125</v>
      </c>
      <c r="G9" s="482" t="n">
        <v>0.098</v>
      </c>
      <c r="H9" s="482" t="n">
        <v>0.098</v>
      </c>
      <c r="I9" s="482" t="n">
        <v>0.098</v>
      </c>
      <c r="J9" s="482" t="n">
        <v>0.098</v>
      </c>
      <c r="K9" s="482" t="n">
        <v>0.098</v>
      </c>
      <c r="L9" s="482" t="n">
        <v>0.098</v>
      </c>
      <c r="M9" s="482" t="n">
        <v>0.098</v>
      </c>
      <c r="N9" s="482" t="n">
        <v>0.079</v>
      </c>
      <c r="O9" s="482" t="n">
        <v>0.079</v>
      </c>
      <c r="P9" s="482" t="n">
        <v>0.079</v>
      </c>
      <c r="Q9" s="482" t="n">
        <v>0.079</v>
      </c>
      <c r="R9" s="482" t="n">
        <v>0.079</v>
      </c>
      <c r="S9" s="482" t="n">
        <v>0.079</v>
      </c>
      <c r="T9" s="482" t="n">
        <v>0.079</v>
      </c>
      <c r="U9" s="482" t="n">
        <v>0.059</v>
      </c>
      <c r="V9" s="482" t="n">
        <v>0.059</v>
      </c>
    </row>
    <row r="10">
      <c r="A10" t="inlineStr">
        <is>
          <t>Outer Diameter</t>
        </is>
      </c>
      <c r="C10" s="482">
        <f>C8+2*C9</f>
        <v/>
      </c>
      <c r="D10" s="482">
        <f>D8+2*D9</f>
        <v/>
      </c>
      <c r="E10" s="482">
        <f>E8+2*E9</f>
        <v/>
      </c>
      <c r="F10" s="482">
        <f>F8+2*F9</f>
        <v/>
      </c>
      <c r="G10" s="482">
        <f>G8+2*G9</f>
        <v/>
      </c>
      <c r="H10" s="482">
        <f>H8+2*H9</f>
        <v/>
      </c>
      <c r="I10" s="482">
        <f>I8+2*I9</f>
        <v/>
      </c>
      <c r="J10" s="482">
        <f>J8+2*J9</f>
        <v/>
      </c>
      <c r="K10" s="482">
        <f>K8+2*K9</f>
        <v/>
      </c>
      <c r="L10" s="482">
        <f>L8+2*L9</f>
        <v/>
      </c>
      <c r="M10" s="482">
        <f>M8+2*M9</f>
        <v/>
      </c>
      <c r="N10" s="482">
        <f>N8+2*N9</f>
        <v/>
      </c>
      <c r="O10" s="482">
        <f>O8+2*O9</f>
        <v/>
      </c>
      <c r="P10" s="482">
        <f>P8+2*P9</f>
        <v/>
      </c>
      <c r="Q10" s="482">
        <f>Q8+2*Q9</f>
        <v/>
      </c>
      <c r="R10" s="482">
        <f>R8+2*R9</f>
        <v/>
      </c>
      <c r="S10" s="482">
        <f>S8+2*S9</f>
        <v/>
      </c>
      <c r="T10" s="482">
        <f>T8+2*T9</f>
        <v/>
      </c>
      <c r="U10" s="482">
        <f>U8+2*U9</f>
        <v/>
      </c>
      <c r="V10" s="482">
        <f>V8+2*V9</f>
        <v/>
      </c>
    </row>
    <row r="12" ht="15" customHeight="1" s="817">
      <c r="A12" s="640" t="inlineStr">
        <is>
          <t>ARKA ROW — 7 Tubes (♀ Female)</t>
        </is>
      </c>
    </row>
    <row r="13">
      <c r="A13" s="652" t="inlineStr">
        <is>
          <t>Arka 1</t>
        </is>
      </c>
      <c r="B13" s="537" t="inlineStr">
        <is>
          <t>Note</t>
        </is>
      </c>
      <c r="C13" s="656" t="inlineStr">
        <is>
          <t>D 3</t>
        </is>
      </c>
      <c r="D13" s="656" t="inlineStr">
        <is>
          <t>D# 3</t>
        </is>
      </c>
      <c r="E13" s="656" t="inlineStr">
        <is>
          <t>E 3</t>
        </is>
      </c>
      <c r="F13" s="656" t="inlineStr">
        <is>
          <t>F 3</t>
        </is>
      </c>
      <c r="G13" s="656" t="inlineStr">
        <is>
          <t>F# 3</t>
        </is>
      </c>
      <c r="H13" s="656" t="inlineStr">
        <is>
          <t>G 3</t>
        </is>
      </c>
      <c r="I13" s="656" t="inlineStr">
        <is>
          <t>G# 3</t>
        </is>
      </c>
      <c r="J13" s="656" t="inlineStr">
        <is>
          <t>A 3</t>
        </is>
      </c>
      <c r="K13" s="656" t="inlineStr">
        <is>
          <t>A# 3</t>
        </is>
      </c>
      <c r="L13" s="656" t="inlineStr">
        <is>
          <t>B 3</t>
        </is>
      </c>
      <c r="M13" s="656" t="inlineStr">
        <is>
          <t>C 4</t>
        </is>
      </c>
      <c r="N13" s="656" t="inlineStr">
        <is>
          <t>C# 4</t>
        </is>
      </c>
      <c r="O13" s="656" t="inlineStr">
        <is>
          <t>D 4</t>
        </is>
      </c>
      <c r="P13" s="656" t="inlineStr">
        <is>
          <t>D# 4</t>
        </is>
      </c>
      <c r="Q13" s="656" t="inlineStr">
        <is>
          <t>E 4</t>
        </is>
      </c>
      <c r="R13" s="656" t="inlineStr">
        <is>
          <t>F 4</t>
        </is>
      </c>
      <c r="S13" s="656" t="inlineStr">
        <is>
          <t>F# 4</t>
        </is>
      </c>
      <c r="T13" s="656" t="inlineStr">
        <is>
          <t>G 4</t>
        </is>
      </c>
      <c r="U13" s="656" t="inlineStr">
        <is>
          <t>G# 4</t>
        </is>
      </c>
      <c r="V13" s="656" t="inlineStr">
        <is>
          <t>A 4</t>
        </is>
      </c>
    </row>
    <row r="14">
      <c r="B14" s="537" t="inlineStr">
        <is>
          <t>Tube Length (in)</t>
        </is>
      </c>
      <c r="C14" s="657">
        <f>3388/(((2^(1/12))^(C4+0-49))*440)-0.82*C8</f>
        <v/>
      </c>
      <c r="D14" s="657">
        <f>3388/(((2^(1/12))^(D4+0-49))*440)-0.82*D8</f>
        <v/>
      </c>
      <c r="E14" s="657">
        <f>3388/(((2^(1/12))^(E4+0-49))*440)-0.82*E8</f>
        <v/>
      </c>
      <c r="F14" s="657">
        <f>3388/(((2^(1/12))^(F4+0-49))*440)-0.82*F8</f>
        <v/>
      </c>
      <c r="G14" s="657">
        <f>3388/(((2^(1/12))^(G4+0-49))*440)-0.82*G8</f>
        <v/>
      </c>
      <c r="H14" s="657">
        <f>3388/(((2^(1/12))^(H4+0-49))*440)-0.82*H8</f>
        <v/>
      </c>
      <c r="I14" s="657">
        <f>3388/(((2^(1/12))^(I4+0-49))*440)-0.82*I8</f>
        <v/>
      </c>
      <c r="J14" s="657">
        <f>3388/(((2^(1/12))^(J4+0-49))*440)-0.82*J8</f>
        <v/>
      </c>
      <c r="K14" s="657">
        <f>3388/(((2^(1/12))^(K4+0-49))*440)-0.82*K8</f>
        <v/>
      </c>
      <c r="L14" s="657">
        <f>3388/(((2^(1/12))^(L4+0-49))*440)-0.82*L8</f>
        <v/>
      </c>
      <c r="M14" s="657">
        <f>3388/(((2^(1/12))^(M4+0-49))*440)-0.82*M8</f>
        <v/>
      </c>
      <c r="N14" s="657">
        <f>3388/(((2^(1/12))^(N4+0-49))*440)-0.82*N8</f>
        <v/>
      </c>
      <c r="O14" s="657">
        <f>3388/(((2^(1/12))^(O4+0-49))*440)-0.82*O8</f>
        <v/>
      </c>
      <c r="P14" s="657">
        <f>3388/(((2^(1/12))^(P4+0-49))*440)-0.82*P8</f>
        <v/>
      </c>
      <c r="Q14" s="657">
        <f>3388/(((2^(1/12))^(Q4+0-49))*440)-0.82*Q8</f>
        <v/>
      </c>
      <c r="R14" s="657">
        <f>3388/(((2^(1/12))^(R4+0-49))*440)-0.82*R8</f>
        <v/>
      </c>
      <c r="S14" s="657">
        <f>3388/(((2^(1/12))^(S4+0-49))*440)-0.82*S8</f>
        <v/>
      </c>
      <c r="T14" s="657">
        <f>3388/(((2^(1/12))^(T4+0-49))*440)-0.82*T8</f>
        <v/>
      </c>
      <c r="U14" s="657">
        <f>3388/(((2^(1/12))^(U4+0-49))*440)-0.82*U8</f>
        <v/>
      </c>
      <c r="V14" s="657">
        <f>3388/(((2^(1/12))^(V4+0-49))*440)-0.82*V8</f>
        <v/>
      </c>
    </row>
    <row r="15">
      <c r="A15" s="652" t="inlineStr">
        <is>
          <t>Arka 2</t>
        </is>
      </c>
      <c r="B15" s="537" t="inlineStr">
        <is>
          <t>Note</t>
        </is>
      </c>
      <c r="C15" s="656" t="inlineStr">
        <is>
          <t>F# 3</t>
        </is>
      </c>
      <c r="D15" s="656" t="inlineStr">
        <is>
          <t>G 3</t>
        </is>
      </c>
      <c r="E15" s="656" t="inlineStr">
        <is>
          <t>G# 3</t>
        </is>
      </c>
      <c r="F15" s="656" t="inlineStr">
        <is>
          <t>A 3</t>
        </is>
      </c>
      <c r="G15" s="656" t="inlineStr">
        <is>
          <t>A# 3</t>
        </is>
      </c>
      <c r="H15" s="656" t="inlineStr">
        <is>
          <t>B 3</t>
        </is>
      </c>
      <c r="I15" s="656" t="inlineStr">
        <is>
          <t>C 4</t>
        </is>
      </c>
      <c r="J15" s="656" t="inlineStr">
        <is>
          <t>C# 4</t>
        </is>
      </c>
      <c r="K15" s="656" t="inlineStr">
        <is>
          <t>D 4</t>
        </is>
      </c>
      <c r="L15" s="656" t="inlineStr">
        <is>
          <t>D# 4</t>
        </is>
      </c>
      <c r="M15" s="656" t="inlineStr">
        <is>
          <t>E 4</t>
        </is>
      </c>
      <c r="N15" s="656" t="inlineStr">
        <is>
          <t>F 4</t>
        </is>
      </c>
      <c r="O15" s="656" t="inlineStr">
        <is>
          <t>F# 4</t>
        </is>
      </c>
      <c r="P15" s="656" t="inlineStr">
        <is>
          <t>G 4</t>
        </is>
      </c>
      <c r="Q15" s="656" t="inlineStr">
        <is>
          <t>G# 4</t>
        </is>
      </c>
      <c r="R15" s="656" t="inlineStr">
        <is>
          <t>A 4</t>
        </is>
      </c>
      <c r="S15" s="656" t="inlineStr">
        <is>
          <t>A# 4</t>
        </is>
      </c>
      <c r="T15" s="656" t="inlineStr">
        <is>
          <t>B 4</t>
        </is>
      </c>
      <c r="U15" s="656" t="inlineStr">
        <is>
          <t>C 5</t>
        </is>
      </c>
      <c r="V15" s="656" t="inlineStr">
        <is>
          <t>C# 5</t>
        </is>
      </c>
    </row>
    <row r="16">
      <c r="B16" s="537" t="inlineStr">
        <is>
          <t>Tube Length (in)</t>
        </is>
      </c>
      <c r="C16" s="657">
        <f>3388/(((2^(1/12))^(C4+4-49))*440)-0.82*C8</f>
        <v/>
      </c>
      <c r="D16" s="657">
        <f>3388/(((2^(1/12))^(D4+4-49))*440)-0.82*D8</f>
        <v/>
      </c>
      <c r="E16" s="657">
        <f>3388/(((2^(1/12))^(E4+4-49))*440)-0.82*E8</f>
        <v/>
      </c>
      <c r="F16" s="657">
        <f>3388/(((2^(1/12))^(F4+4-49))*440)-0.82*F8</f>
        <v/>
      </c>
      <c r="G16" s="657">
        <f>3388/(((2^(1/12))^(G4+4-49))*440)-0.82*G8</f>
        <v/>
      </c>
      <c r="H16" s="657">
        <f>3388/(((2^(1/12))^(H4+4-49))*440)-0.82*H8</f>
        <v/>
      </c>
      <c r="I16" s="657">
        <f>3388/(((2^(1/12))^(I4+4-49))*440)-0.82*I8</f>
        <v/>
      </c>
      <c r="J16" s="657">
        <f>3388/(((2^(1/12))^(J4+4-49))*440)-0.82*J8</f>
        <v/>
      </c>
      <c r="K16" s="657">
        <f>3388/(((2^(1/12))^(K4+4-49))*440)-0.82*K8</f>
        <v/>
      </c>
      <c r="L16" s="657">
        <f>3388/(((2^(1/12))^(L4+4-49))*440)-0.82*L8</f>
        <v/>
      </c>
      <c r="M16" s="657">
        <f>3388/(((2^(1/12))^(M4+4-49))*440)-0.82*M8</f>
        <v/>
      </c>
      <c r="N16" s="657">
        <f>3388/(((2^(1/12))^(N4+4-49))*440)-0.82*N8</f>
        <v/>
      </c>
      <c r="O16" s="657">
        <f>3388/(((2^(1/12))^(O4+4-49))*440)-0.82*O8</f>
        <v/>
      </c>
      <c r="P16" s="657">
        <f>3388/(((2^(1/12))^(P4+4-49))*440)-0.82*P8</f>
        <v/>
      </c>
      <c r="Q16" s="657">
        <f>3388/(((2^(1/12))^(Q4+4-49))*440)-0.82*Q8</f>
        <v/>
      </c>
      <c r="R16" s="657">
        <f>3388/(((2^(1/12))^(R4+4-49))*440)-0.82*R8</f>
        <v/>
      </c>
      <c r="S16" s="657">
        <f>3388/(((2^(1/12))^(S4+4-49))*440)-0.82*S8</f>
        <v/>
      </c>
      <c r="T16" s="657">
        <f>3388/(((2^(1/12))^(T4+4-49))*440)-0.82*T8</f>
        <v/>
      </c>
      <c r="U16" s="657">
        <f>3388/(((2^(1/12))^(U4+4-49))*440)-0.82*U8</f>
        <v/>
      </c>
      <c r="V16" s="657">
        <f>3388/(((2^(1/12))^(V4+4-49))*440)-0.82*V8</f>
        <v/>
      </c>
    </row>
    <row r="17">
      <c r="A17" s="652" t="inlineStr">
        <is>
          <t>Arka 3</t>
        </is>
      </c>
      <c r="B17" s="537" t="inlineStr">
        <is>
          <t>Note</t>
        </is>
      </c>
      <c r="C17" s="656" t="inlineStr">
        <is>
          <t>A 3</t>
        </is>
      </c>
      <c r="D17" s="656" t="inlineStr">
        <is>
          <t>A# 3</t>
        </is>
      </c>
      <c r="E17" s="656" t="inlineStr">
        <is>
          <t>B 3</t>
        </is>
      </c>
      <c r="F17" s="656" t="inlineStr">
        <is>
          <t>C 4</t>
        </is>
      </c>
      <c r="G17" s="656" t="inlineStr">
        <is>
          <t>C# 4</t>
        </is>
      </c>
      <c r="H17" s="656" t="inlineStr">
        <is>
          <t>D 4</t>
        </is>
      </c>
      <c r="I17" s="656" t="inlineStr">
        <is>
          <t>D# 4</t>
        </is>
      </c>
      <c r="J17" s="656" t="inlineStr">
        <is>
          <t>E 4</t>
        </is>
      </c>
      <c r="K17" s="656" t="inlineStr">
        <is>
          <t>F 4</t>
        </is>
      </c>
      <c r="L17" s="656" t="inlineStr">
        <is>
          <t>F# 4</t>
        </is>
      </c>
      <c r="M17" s="656" t="inlineStr">
        <is>
          <t>G 4</t>
        </is>
      </c>
      <c r="N17" s="656" t="inlineStr">
        <is>
          <t>G# 4</t>
        </is>
      </c>
      <c r="O17" s="656" t="inlineStr">
        <is>
          <t>A 4</t>
        </is>
      </c>
      <c r="P17" s="656" t="inlineStr">
        <is>
          <t>A# 4</t>
        </is>
      </c>
      <c r="Q17" s="656" t="inlineStr">
        <is>
          <t>B 4</t>
        </is>
      </c>
      <c r="R17" s="656" t="inlineStr">
        <is>
          <t>C 5</t>
        </is>
      </c>
      <c r="S17" s="656" t="inlineStr">
        <is>
          <t>C# 5</t>
        </is>
      </c>
      <c r="T17" s="656" t="inlineStr">
        <is>
          <t>D 5</t>
        </is>
      </c>
      <c r="U17" s="656" t="inlineStr">
        <is>
          <t>D# 5</t>
        </is>
      </c>
      <c r="V17" s="656" t="inlineStr">
        <is>
          <t>E 5</t>
        </is>
      </c>
    </row>
    <row r="18">
      <c r="B18" s="537" t="inlineStr">
        <is>
          <t>Tube Length (in)</t>
        </is>
      </c>
      <c r="C18" s="657">
        <f>3388/(((2^(1/12))^(C4+7-49))*440)-0.82*C8</f>
        <v/>
      </c>
      <c r="D18" s="657">
        <f>3388/(((2^(1/12))^(D4+7-49))*440)-0.82*D8</f>
        <v/>
      </c>
      <c r="E18" s="657">
        <f>3388/(((2^(1/12))^(E4+7-49))*440)-0.82*E8</f>
        <v/>
      </c>
      <c r="F18" s="657">
        <f>3388/(((2^(1/12))^(F4+7-49))*440)-0.82*F8</f>
        <v/>
      </c>
      <c r="G18" s="657">
        <f>3388/(((2^(1/12))^(G4+7-49))*440)-0.82*G8</f>
        <v/>
      </c>
      <c r="H18" s="657">
        <f>3388/(((2^(1/12))^(H4+7-49))*440)-0.82*H8</f>
        <v/>
      </c>
      <c r="I18" s="657">
        <f>3388/(((2^(1/12))^(I4+7-49))*440)-0.82*I8</f>
        <v/>
      </c>
      <c r="J18" s="657">
        <f>3388/(((2^(1/12))^(J4+7-49))*440)-0.82*J8</f>
        <v/>
      </c>
      <c r="K18" s="657">
        <f>3388/(((2^(1/12))^(K4+7-49))*440)-0.82*K8</f>
        <v/>
      </c>
      <c r="L18" s="657">
        <f>3388/(((2^(1/12))^(L4+7-49))*440)-0.82*L8</f>
        <v/>
      </c>
      <c r="M18" s="657">
        <f>3388/(((2^(1/12))^(M4+7-49))*440)-0.82*M8</f>
        <v/>
      </c>
      <c r="N18" s="657">
        <f>3388/(((2^(1/12))^(N4+7-49))*440)-0.82*N8</f>
        <v/>
      </c>
      <c r="O18" s="657">
        <f>3388/(((2^(1/12))^(O4+7-49))*440)-0.82*O8</f>
        <v/>
      </c>
      <c r="P18" s="657">
        <f>3388/(((2^(1/12))^(P4+7-49))*440)-0.82*P8</f>
        <v/>
      </c>
      <c r="Q18" s="657">
        <f>3388/(((2^(1/12))^(Q4+7-49))*440)-0.82*Q8</f>
        <v/>
      </c>
      <c r="R18" s="657">
        <f>3388/(((2^(1/12))^(R4+7-49))*440)-0.82*R8</f>
        <v/>
      </c>
      <c r="S18" s="657">
        <f>3388/(((2^(1/12))^(S4+7-49))*440)-0.82*S8</f>
        <v/>
      </c>
      <c r="T18" s="657">
        <f>3388/(((2^(1/12))^(T4+7-49))*440)-0.82*T8</f>
        <v/>
      </c>
      <c r="U18" s="657">
        <f>3388/(((2^(1/12))^(U4+7-49))*440)-0.82*U8</f>
        <v/>
      </c>
      <c r="V18" s="657">
        <f>3388/(((2^(1/12))^(V4+7-49))*440)-0.82*V8</f>
        <v/>
      </c>
    </row>
    <row r="19">
      <c r="A19" s="652" t="inlineStr">
        <is>
          <t>Arka 4</t>
        </is>
      </c>
      <c r="B19" s="537" t="inlineStr">
        <is>
          <t>Note</t>
        </is>
      </c>
      <c r="C19" s="656" t="inlineStr">
        <is>
          <t>C 4</t>
        </is>
      </c>
      <c r="D19" s="656" t="inlineStr">
        <is>
          <t>C# 4</t>
        </is>
      </c>
      <c r="E19" s="656" t="inlineStr">
        <is>
          <t>D 4</t>
        </is>
      </c>
      <c r="F19" s="656" t="inlineStr">
        <is>
          <t>D# 4</t>
        </is>
      </c>
      <c r="G19" s="656" t="inlineStr">
        <is>
          <t>E 4</t>
        </is>
      </c>
      <c r="H19" s="656" t="inlineStr">
        <is>
          <t>F 4</t>
        </is>
      </c>
      <c r="I19" s="656" t="inlineStr">
        <is>
          <t>F# 4</t>
        </is>
      </c>
      <c r="J19" s="656" t="inlineStr">
        <is>
          <t>G 4</t>
        </is>
      </c>
      <c r="K19" s="656" t="inlineStr">
        <is>
          <t>G# 4</t>
        </is>
      </c>
      <c r="L19" s="656" t="inlineStr">
        <is>
          <t>A 4</t>
        </is>
      </c>
      <c r="M19" s="656" t="inlineStr">
        <is>
          <t>A# 4</t>
        </is>
      </c>
      <c r="N19" s="656" t="inlineStr">
        <is>
          <t>B 4</t>
        </is>
      </c>
      <c r="O19" s="656" t="inlineStr">
        <is>
          <t>C 5</t>
        </is>
      </c>
      <c r="P19" s="656" t="inlineStr">
        <is>
          <t>C# 5</t>
        </is>
      </c>
      <c r="Q19" s="656" t="inlineStr">
        <is>
          <t>D 5</t>
        </is>
      </c>
      <c r="R19" s="656" t="inlineStr">
        <is>
          <t>D# 5</t>
        </is>
      </c>
      <c r="S19" s="656" t="inlineStr">
        <is>
          <t>E 5</t>
        </is>
      </c>
      <c r="T19" s="656" t="inlineStr">
        <is>
          <t>F 5</t>
        </is>
      </c>
      <c r="U19" s="656" t="inlineStr">
        <is>
          <t>F# 5</t>
        </is>
      </c>
      <c r="V19" s="656" t="inlineStr">
        <is>
          <t>G 5</t>
        </is>
      </c>
    </row>
    <row r="20">
      <c r="B20" s="537" t="inlineStr">
        <is>
          <t>Tube Length (in)</t>
        </is>
      </c>
      <c r="C20" s="657">
        <f>3388/(((2^(1/12))^(C4+10-49))*440)-0.82*C8</f>
        <v/>
      </c>
      <c r="D20" s="657">
        <f>3388/(((2^(1/12))^(D4+10-49))*440)-0.82*D8</f>
        <v/>
      </c>
      <c r="E20" s="657">
        <f>3388/(((2^(1/12))^(E4+10-49))*440)-0.82*E8</f>
        <v/>
      </c>
      <c r="F20" s="657">
        <f>3388/(((2^(1/12))^(F4+10-49))*440)-0.82*F8</f>
        <v/>
      </c>
      <c r="G20" s="657">
        <f>3388/(((2^(1/12))^(G4+10-49))*440)-0.82*G8</f>
        <v/>
      </c>
      <c r="H20" s="657">
        <f>3388/(((2^(1/12))^(H4+10-49))*440)-0.82*H8</f>
        <v/>
      </c>
      <c r="I20" s="657">
        <f>3388/(((2^(1/12))^(I4+10-49))*440)-0.82*I8</f>
        <v/>
      </c>
      <c r="J20" s="657">
        <f>3388/(((2^(1/12))^(J4+10-49))*440)-0.82*J8</f>
        <v/>
      </c>
      <c r="K20" s="657">
        <f>3388/(((2^(1/12))^(K4+10-49))*440)-0.82*K8</f>
        <v/>
      </c>
      <c r="L20" s="657">
        <f>3388/(((2^(1/12))^(L4+10-49))*440)-0.82*L8</f>
        <v/>
      </c>
      <c r="M20" s="657">
        <f>3388/(((2^(1/12))^(M4+10-49))*440)-0.82*M8</f>
        <v/>
      </c>
      <c r="N20" s="657">
        <f>3388/(((2^(1/12))^(N4+10-49))*440)-0.82*N8</f>
        <v/>
      </c>
      <c r="O20" s="657">
        <f>3388/(((2^(1/12))^(O4+10-49))*440)-0.82*O8</f>
        <v/>
      </c>
      <c r="P20" s="657">
        <f>3388/(((2^(1/12))^(P4+10-49))*440)-0.82*P8</f>
        <v/>
      </c>
      <c r="Q20" s="657">
        <f>3388/(((2^(1/12))^(Q4+10-49))*440)-0.82*Q8</f>
        <v/>
      </c>
      <c r="R20" s="657">
        <f>3388/(((2^(1/12))^(R4+10-49))*440)-0.82*R8</f>
        <v/>
      </c>
      <c r="S20" s="657">
        <f>3388/(((2^(1/12))^(S4+10-49))*440)-0.82*S8</f>
        <v/>
      </c>
      <c r="T20" s="657">
        <f>3388/(((2^(1/12))^(T4+10-49))*440)-0.82*T8</f>
        <v/>
      </c>
      <c r="U20" s="657">
        <f>3388/(((2^(1/12))^(U4+10-49))*440)-0.82*U8</f>
        <v/>
      </c>
      <c r="V20" s="657">
        <f>3388/(((2^(1/12))^(V4+10-49))*440)-0.82*V8</f>
        <v/>
      </c>
    </row>
    <row r="21">
      <c r="A21" s="652" t="inlineStr">
        <is>
          <t>Arka 5</t>
        </is>
      </c>
      <c r="B21" s="537" t="inlineStr">
        <is>
          <t>Note</t>
        </is>
      </c>
      <c r="C21" s="656" t="inlineStr">
        <is>
          <t>E 4</t>
        </is>
      </c>
      <c r="D21" s="656" t="inlineStr">
        <is>
          <t>F 4</t>
        </is>
      </c>
      <c r="E21" s="656" t="inlineStr">
        <is>
          <t>F# 4</t>
        </is>
      </c>
      <c r="F21" s="656" t="inlineStr">
        <is>
          <t>G 4</t>
        </is>
      </c>
      <c r="G21" s="656" t="inlineStr">
        <is>
          <t>G# 4</t>
        </is>
      </c>
      <c r="H21" s="656" t="inlineStr">
        <is>
          <t>A 4</t>
        </is>
      </c>
      <c r="I21" s="656" t="inlineStr">
        <is>
          <t>A# 4</t>
        </is>
      </c>
      <c r="J21" s="656" t="inlineStr">
        <is>
          <t>B 4</t>
        </is>
      </c>
      <c r="K21" s="656" t="inlineStr">
        <is>
          <t>C 5</t>
        </is>
      </c>
      <c r="L21" s="656" t="inlineStr">
        <is>
          <t>C# 5</t>
        </is>
      </c>
      <c r="M21" s="656" t="inlineStr">
        <is>
          <t>D 5</t>
        </is>
      </c>
      <c r="N21" s="656" t="inlineStr">
        <is>
          <t>D# 5</t>
        </is>
      </c>
      <c r="O21" s="656" t="inlineStr">
        <is>
          <t>E 5</t>
        </is>
      </c>
      <c r="P21" s="656" t="inlineStr">
        <is>
          <t>F 5</t>
        </is>
      </c>
      <c r="Q21" s="656" t="inlineStr">
        <is>
          <t>F# 5</t>
        </is>
      </c>
      <c r="R21" s="656" t="inlineStr">
        <is>
          <t>G 5</t>
        </is>
      </c>
      <c r="S21" s="656" t="inlineStr">
        <is>
          <t>G# 5</t>
        </is>
      </c>
      <c r="T21" s="656" t="inlineStr">
        <is>
          <t>A 5</t>
        </is>
      </c>
      <c r="U21" s="656" t="inlineStr">
        <is>
          <t>A# 5</t>
        </is>
      </c>
      <c r="V21" s="656" t="inlineStr">
        <is>
          <t>B 5</t>
        </is>
      </c>
    </row>
    <row r="22">
      <c r="B22" s="537" t="inlineStr">
        <is>
          <t>Tube Length (in)</t>
        </is>
      </c>
      <c r="C22" s="657">
        <f>3388/(((2^(1/12))^(C4+14-49))*440)-0.82*C8</f>
        <v/>
      </c>
      <c r="D22" s="657">
        <f>3388/(((2^(1/12))^(D4+14-49))*440)-0.82*D8</f>
        <v/>
      </c>
      <c r="E22" s="657">
        <f>3388/(((2^(1/12))^(E4+14-49))*440)-0.82*E8</f>
        <v/>
      </c>
      <c r="F22" s="657">
        <f>3388/(((2^(1/12))^(F4+14-49))*440)-0.82*F8</f>
        <v/>
      </c>
      <c r="G22" s="657">
        <f>3388/(((2^(1/12))^(G4+14-49))*440)-0.82*G8</f>
        <v/>
      </c>
      <c r="H22" s="657">
        <f>3388/(((2^(1/12))^(H4+14-49))*440)-0.82*H8</f>
        <v/>
      </c>
      <c r="I22" s="657">
        <f>3388/(((2^(1/12))^(I4+14-49))*440)-0.82*I8</f>
        <v/>
      </c>
      <c r="J22" s="657">
        <f>3388/(((2^(1/12))^(J4+14-49))*440)-0.82*J8</f>
        <v/>
      </c>
      <c r="K22" s="657">
        <f>3388/(((2^(1/12))^(K4+14-49))*440)-0.82*K8</f>
        <v/>
      </c>
      <c r="L22" s="657">
        <f>3388/(((2^(1/12))^(L4+14-49))*440)-0.82*L8</f>
        <v/>
      </c>
      <c r="M22" s="657">
        <f>3388/(((2^(1/12))^(M4+14-49))*440)-0.82*M8</f>
        <v/>
      </c>
      <c r="N22" s="657">
        <f>3388/(((2^(1/12))^(N4+14-49))*440)-0.82*N8</f>
        <v/>
      </c>
      <c r="O22" s="657">
        <f>3388/(((2^(1/12))^(O4+14-49))*440)-0.82*O8</f>
        <v/>
      </c>
      <c r="P22" s="657">
        <f>3388/(((2^(1/12))^(P4+14-49))*440)-0.82*P8</f>
        <v/>
      </c>
      <c r="Q22" s="657">
        <f>3388/(((2^(1/12))^(Q4+14-49))*440)-0.82*Q8</f>
        <v/>
      </c>
      <c r="R22" s="657">
        <f>3388/(((2^(1/12))^(R4+14-49))*440)-0.82*R8</f>
        <v/>
      </c>
      <c r="S22" s="657">
        <f>3388/(((2^(1/12))^(S4+14-49))*440)-0.82*S8</f>
        <v/>
      </c>
      <c r="T22" s="657">
        <f>3388/(((2^(1/12))^(T4+14-49))*440)-0.82*T8</f>
        <v/>
      </c>
      <c r="U22" s="657">
        <f>3388/(((2^(1/12))^(U4+14-49))*440)-0.82*U8</f>
        <v/>
      </c>
      <c r="V22" s="657">
        <f>3388/(((2^(1/12))^(V4+14-49))*440)-0.82*V8</f>
        <v/>
      </c>
    </row>
    <row r="23">
      <c r="A23" s="652" t="inlineStr">
        <is>
          <t>Arka 6</t>
        </is>
      </c>
      <c r="B23" s="537" t="inlineStr">
        <is>
          <t>Note</t>
        </is>
      </c>
      <c r="C23" s="656" t="inlineStr">
        <is>
          <t>G 4</t>
        </is>
      </c>
      <c r="D23" s="656" t="inlineStr">
        <is>
          <t>G# 4</t>
        </is>
      </c>
      <c r="E23" s="656" t="inlineStr">
        <is>
          <t>A 4</t>
        </is>
      </c>
      <c r="F23" s="656" t="inlineStr">
        <is>
          <t>A# 4</t>
        </is>
      </c>
      <c r="G23" s="656" t="inlineStr">
        <is>
          <t>B 4</t>
        </is>
      </c>
      <c r="H23" s="656" t="inlineStr">
        <is>
          <t>C 5</t>
        </is>
      </c>
      <c r="I23" s="656" t="inlineStr">
        <is>
          <t>C# 5</t>
        </is>
      </c>
      <c r="J23" s="656" t="inlineStr">
        <is>
          <t>D 5</t>
        </is>
      </c>
      <c r="K23" s="656" t="inlineStr">
        <is>
          <t>D# 5</t>
        </is>
      </c>
      <c r="L23" s="656" t="inlineStr">
        <is>
          <t>E 5</t>
        </is>
      </c>
      <c r="M23" s="656" t="inlineStr">
        <is>
          <t>F 5</t>
        </is>
      </c>
      <c r="N23" s="656" t="inlineStr">
        <is>
          <t>F# 5</t>
        </is>
      </c>
      <c r="O23" s="656" t="inlineStr">
        <is>
          <t>G 5</t>
        </is>
      </c>
      <c r="P23" s="656" t="inlineStr">
        <is>
          <t>G# 5</t>
        </is>
      </c>
      <c r="Q23" s="656" t="inlineStr">
        <is>
          <t>A 5</t>
        </is>
      </c>
      <c r="R23" s="656" t="inlineStr">
        <is>
          <t>A# 5</t>
        </is>
      </c>
      <c r="S23" s="656" t="inlineStr">
        <is>
          <t>B 5</t>
        </is>
      </c>
      <c r="T23" s="656" t="inlineStr">
        <is>
          <t>C 6</t>
        </is>
      </c>
      <c r="U23" s="656" t="inlineStr">
        <is>
          <t>C# 6</t>
        </is>
      </c>
      <c r="V23" s="656" t="inlineStr">
        <is>
          <t>D 6</t>
        </is>
      </c>
    </row>
    <row r="24">
      <c r="B24" s="537" t="inlineStr">
        <is>
          <t>Tube Length (in)</t>
        </is>
      </c>
      <c r="C24" s="657">
        <f>3388/(((2^(1/12))^(C4+17-49))*440)-0.82*C8</f>
        <v/>
      </c>
      <c r="D24" s="657">
        <f>3388/(((2^(1/12))^(D4+17-49))*440)-0.82*D8</f>
        <v/>
      </c>
      <c r="E24" s="657">
        <f>3388/(((2^(1/12))^(E4+17-49))*440)-0.82*E8</f>
        <v/>
      </c>
      <c r="F24" s="657">
        <f>3388/(((2^(1/12))^(F4+17-49))*440)-0.82*F8</f>
        <v/>
      </c>
      <c r="G24" s="657">
        <f>3388/(((2^(1/12))^(G4+17-49))*440)-0.82*G8</f>
        <v/>
      </c>
      <c r="H24" s="657">
        <f>3388/(((2^(1/12))^(H4+17-49))*440)-0.82*H8</f>
        <v/>
      </c>
      <c r="I24" s="657">
        <f>3388/(((2^(1/12))^(I4+17-49))*440)-0.82*I8</f>
        <v/>
      </c>
      <c r="J24" s="657">
        <f>3388/(((2^(1/12))^(J4+17-49))*440)-0.82*J8</f>
        <v/>
      </c>
      <c r="K24" s="657">
        <f>3388/(((2^(1/12))^(K4+17-49))*440)-0.82*K8</f>
        <v/>
      </c>
      <c r="L24" s="657">
        <f>3388/(((2^(1/12))^(L4+17-49))*440)-0.82*L8</f>
        <v/>
      </c>
      <c r="M24" s="657">
        <f>3388/(((2^(1/12))^(M4+17-49))*440)-0.82*M8</f>
        <v/>
      </c>
      <c r="N24" s="657">
        <f>3388/(((2^(1/12))^(N4+17-49))*440)-0.82*N8</f>
        <v/>
      </c>
      <c r="O24" s="657">
        <f>3388/(((2^(1/12))^(O4+17-49))*440)-0.82*O8</f>
        <v/>
      </c>
      <c r="P24" s="657">
        <f>3388/(((2^(1/12))^(P4+17-49))*440)-0.82*P8</f>
        <v/>
      </c>
      <c r="Q24" s="657">
        <f>3388/(((2^(1/12))^(Q4+17-49))*440)-0.82*Q8</f>
        <v/>
      </c>
      <c r="R24" s="657">
        <f>3388/(((2^(1/12))^(R4+17-49))*440)-0.82*R8</f>
        <v/>
      </c>
      <c r="S24" s="657">
        <f>3388/(((2^(1/12))^(S4+17-49))*440)-0.82*S8</f>
        <v/>
      </c>
      <c r="T24" s="657">
        <f>3388/(((2^(1/12))^(T4+17-49))*440)-0.82*T8</f>
        <v/>
      </c>
      <c r="U24" s="657">
        <f>3388/(((2^(1/12))^(U4+17-49))*440)-0.82*U8</f>
        <v/>
      </c>
      <c r="V24" s="657">
        <f>3388/(((2^(1/12))^(V4+17-49))*440)-0.82*V8</f>
        <v/>
      </c>
    </row>
    <row r="25">
      <c r="A25" s="652" t="inlineStr">
        <is>
          <t>Arka 7</t>
        </is>
      </c>
      <c r="B25" s="537" t="inlineStr">
        <is>
          <t>Note</t>
        </is>
      </c>
      <c r="C25" s="656" t="inlineStr">
        <is>
          <t>B 4</t>
        </is>
      </c>
      <c r="D25" s="656" t="inlineStr">
        <is>
          <t>C 5</t>
        </is>
      </c>
      <c r="E25" s="656" t="inlineStr">
        <is>
          <t>C# 5</t>
        </is>
      </c>
      <c r="F25" s="656" t="inlineStr">
        <is>
          <t>D 5</t>
        </is>
      </c>
      <c r="G25" s="656" t="inlineStr">
        <is>
          <t>D# 5</t>
        </is>
      </c>
      <c r="H25" s="656" t="inlineStr">
        <is>
          <t>E 5</t>
        </is>
      </c>
      <c r="I25" s="656" t="inlineStr">
        <is>
          <t>F 5</t>
        </is>
      </c>
      <c r="J25" s="656" t="inlineStr">
        <is>
          <t>F# 5</t>
        </is>
      </c>
      <c r="K25" s="656" t="inlineStr">
        <is>
          <t>G 5</t>
        </is>
      </c>
      <c r="L25" s="656" t="inlineStr">
        <is>
          <t>G# 5</t>
        </is>
      </c>
      <c r="M25" s="656" t="inlineStr">
        <is>
          <t>A 5</t>
        </is>
      </c>
      <c r="N25" s="656" t="inlineStr">
        <is>
          <t>A# 5</t>
        </is>
      </c>
      <c r="O25" s="656" t="inlineStr">
        <is>
          <t>B 5</t>
        </is>
      </c>
      <c r="P25" s="656" t="inlineStr">
        <is>
          <t>C 6</t>
        </is>
      </c>
      <c r="Q25" s="656" t="inlineStr">
        <is>
          <t>C# 6</t>
        </is>
      </c>
      <c r="R25" s="656" t="inlineStr">
        <is>
          <t>D 6</t>
        </is>
      </c>
      <c r="S25" s="656" t="inlineStr">
        <is>
          <t>D# 6</t>
        </is>
      </c>
      <c r="T25" s="656" t="inlineStr">
        <is>
          <t>E 6</t>
        </is>
      </c>
      <c r="U25" s="656" t="inlineStr">
        <is>
          <t>F 6</t>
        </is>
      </c>
      <c r="V25" s="656" t="inlineStr">
        <is>
          <t>F# 6</t>
        </is>
      </c>
    </row>
    <row r="26">
      <c r="B26" s="537" t="inlineStr">
        <is>
          <t>Tube Length (in)</t>
        </is>
      </c>
      <c r="C26" s="657">
        <f>3388/(((2^(1/12))^(C4+21-49))*440)-0.82*C8</f>
        <v/>
      </c>
      <c r="D26" s="657">
        <f>3388/(((2^(1/12))^(D4+21-49))*440)-0.82*D8</f>
        <v/>
      </c>
      <c r="E26" s="657">
        <f>3388/(((2^(1/12))^(E4+21-49))*440)-0.82*E8</f>
        <v/>
      </c>
      <c r="F26" s="657">
        <f>3388/(((2^(1/12))^(F4+21-49))*440)-0.82*F8</f>
        <v/>
      </c>
      <c r="G26" s="657">
        <f>3388/(((2^(1/12))^(G4+21-49))*440)-0.82*G8</f>
        <v/>
      </c>
      <c r="H26" s="657">
        <f>3388/(((2^(1/12))^(H4+21-49))*440)-0.82*H8</f>
        <v/>
      </c>
      <c r="I26" s="657">
        <f>3388/(((2^(1/12))^(I4+21-49))*440)-0.82*I8</f>
        <v/>
      </c>
      <c r="J26" s="657">
        <f>3388/(((2^(1/12))^(J4+21-49))*440)-0.82*J8</f>
        <v/>
      </c>
      <c r="K26" s="657">
        <f>3388/(((2^(1/12))^(K4+21-49))*440)-0.82*K8</f>
        <v/>
      </c>
      <c r="L26" s="657">
        <f>3388/(((2^(1/12))^(L4+21-49))*440)-0.82*L8</f>
        <v/>
      </c>
      <c r="M26" s="657">
        <f>3388/(((2^(1/12))^(M4+21-49))*440)-0.82*M8</f>
        <v/>
      </c>
      <c r="N26" s="657">
        <f>3388/(((2^(1/12))^(N4+21-49))*440)-0.82*N8</f>
        <v/>
      </c>
      <c r="O26" s="657">
        <f>3388/(((2^(1/12))^(O4+21-49))*440)-0.82*O8</f>
        <v/>
      </c>
      <c r="P26" s="657">
        <f>3388/(((2^(1/12))^(P4+21-49))*440)-0.82*P8</f>
        <v/>
      </c>
      <c r="Q26" s="657">
        <f>3388/(((2^(1/12))^(Q4+21-49))*440)-0.82*Q8</f>
        <v/>
      </c>
      <c r="R26" s="657">
        <f>3388/(((2^(1/12))^(R4+21-49))*440)-0.82*R8</f>
        <v/>
      </c>
      <c r="S26" s="657">
        <f>3388/(((2^(1/12))^(S4+21-49))*440)-0.82*S8</f>
        <v/>
      </c>
      <c r="T26" s="657">
        <f>3388/(((2^(1/12))^(T4+21-49))*440)-0.82*T8</f>
        <v/>
      </c>
      <c r="U26" s="657">
        <f>3388/(((2^(1/12))^(U4+21-49))*440)-0.82*U8</f>
        <v/>
      </c>
      <c r="V26" s="657">
        <f>3388/(((2^(1/12))^(V4+21-49))*440)-0.82*V8</f>
        <v/>
      </c>
    </row>
    <row r="27" ht="15" customHeight="1" s="817">
      <c r="A27" s="617" t="inlineStr">
        <is>
          <t>IRA ROW — 6 Tubes (♂ Male)</t>
        </is>
      </c>
      <c r="B27" s="537" t="n"/>
    </row>
    <row r="28">
      <c r="A28" s="653" t="inlineStr">
        <is>
          <t>Ira 1</t>
        </is>
      </c>
      <c r="B28" s="537" t="inlineStr">
        <is>
          <t>Note</t>
        </is>
      </c>
      <c r="C28" s="658" t="inlineStr">
        <is>
          <t>E 3</t>
        </is>
      </c>
      <c r="D28" s="658" t="inlineStr">
        <is>
          <t>F 3</t>
        </is>
      </c>
      <c r="E28" s="658" t="inlineStr">
        <is>
          <t>F# 3</t>
        </is>
      </c>
      <c r="F28" s="658" t="inlineStr">
        <is>
          <t>G 3</t>
        </is>
      </c>
      <c r="G28" s="658" t="inlineStr">
        <is>
          <t>G# 3</t>
        </is>
      </c>
      <c r="H28" s="658" t="inlineStr">
        <is>
          <t>A 3</t>
        </is>
      </c>
      <c r="I28" s="658" t="inlineStr">
        <is>
          <t>A# 3</t>
        </is>
      </c>
      <c r="J28" s="658" t="inlineStr">
        <is>
          <t>B 3</t>
        </is>
      </c>
      <c r="K28" s="658" t="inlineStr">
        <is>
          <t>C 4</t>
        </is>
      </c>
      <c r="L28" s="658" t="inlineStr">
        <is>
          <t>C# 4</t>
        </is>
      </c>
      <c r="M28" s="658" t="inlineStr">
        <is>
          <t>D 4</t>
        </is>
      </c>
      <c r="N28" s="658" t="inlineStr">
        <is>
          <t>D# 4</t>
        </is>
      </c>
      <c r="O28" s="658" t="inlineStr">
        <is>
          <t>E 4</t>
        </is>
      </c>
      <c r="P28" s="658" t="inlineStr">
        <is>
          <t>F 4</t>
        </is>
      </c>
      <c r="Q28" s="658" t="inlineStr">
        <is>
          <t>F# 4</t>
        </is>
      </c>
      <c r="R28" s="658" t="inlineStr">
        <is>
          <t>G 4</t>
        </is>
      </c>
      <c r="S28" s="658" t="inlineStr">
        <is>
          <t>G# 4</t>
        </is>
      </c>
      <c r="T28" s="658" t="inlineStr">
        <is>
          <t>A 4</t>
        </is>
      </c>
      <c r="U28" s="658" t="inlineStr">
        <is>
          <t>A# 4</t>
        </is>
      </c>
      <c r="V28" s="658" t="inlineStr">
        <is>
          <t>B 4</t>
        </is>
      </c>
    </row>
    <row r="29">
      <c r="B29" s="537" t="inlineStr">
        <is>
          <t>Tube Length (in)</t>
        </is>
      </c>
      <c r="C29" s="659">
        <f>3388/(((2^(1/12))^(C4+2-49))*440)-0.82*C8</f>
        <v/>
      </c>
      <c r="D29" s="659">
        <f>3388/(((2^(1/12))^(D4+2-49))*440)-0.82*D8</f>
        <v/>
      </c>
      <c r="E29" s="659">
        <f>3388/(((2^(1/12))^(E4+2-49))*440)-0.82*E8</f>
        <v/>
      </c>
      <c r="F29" s="659">
        <f>3388/(((2^(1/12))^(F4+2-49))*440)-0.82*F8</f>
        <v/>
      </c>
      <c r="G29" s="659">
        <f>3388/(((2^(1/12))^(G4+2-49))*440)-0.82*G8</f>
        <v/>
      </c>
      <c r="H29" s="659">
        <f>3388/(((2^(1/12))^(H4+2-49))*440)-0.82*H8</f>
        <v/>
      </c>
      <c r="I29" s="659">
        <f>3388/(((2^(1/12))^(I4+2-49))*440)-0.82*I8</f>
        <v/>
      </c>
      <c r="J29" s="659">
        <f>3388/(((2^(1/12))^(J4+2-49))*440)-0.82*J8</f>
        <v/>
      </c>
      <c r="K29" s="659">
        <f>3388/(((2^(1/12))^(K4+2-49))*440)-0.82*K8</f>
        <v/>
      </c>
      <c r="L29" s="659">
        <f>3388/(((2^(1/12))^(L4+2-49))*440)-0.82*L8</f>
        <v/>
      </c>
      <c r="M29" s="659">
        <f>3388/(((2^(1/12))^(M4+2-49))*440)-0.82*M8</f>
        <v/>
      </c>
      <c r="N29" s="659">
        <f>3388/(((2^(1/12))^(N4+2-49))*440)-0.82*N8</f>
        <v/>
      </c>
      <c r="O29" s="659">
        <f>3388/(((2^(1/12))^(O4+2-49))*440)-0.82*O8</f>
        <v/>
      </c>
      <c r="P29" s="659">
        <f>3388/(((2^(1/12))^(P4+2-49))*440)-0.82*P8</f>
        <v/>
      </c>
      <c r="Q29" s="659">
        <f>3388/(((2^(1/12))^(Q4+2-49))*440)-0.82*Q8</f>
        <v/>
      </c>
      <c r="R29" s="659">
        <f>3388/(((2^(1/12))^(R4+2-49))*440)-0.82*R8</f>
        <v/>
      </c>
      <c r="S29" s="659">
        <f>3388/(((2^(1/12))^(S4+2-49))*440)-0.82*S8</f>
        <v/>
      </c>
      <c r="T29" s="659">
        <f>3388/(((2^(1/12))^(T4+2-49))*440)-0.82*T8</f>
        <v/>
      </c>
      <c r="U29" s="659">
        <f>3388/(((2^(1/12))^(U4+2-49))*440)-0.82*U8</f>
        <v/>
      </c>
      <c r="V29" s="659">
        <f>3388/(((2^(1/12))^(V4+2-49))*440)-0.82*V8</f>
        <v/>
      </c>
    </row>
    <row r="30">
      <c r="A30" s="653" t="inlineStr">
        <is>
          <t>Ira 2</t>
        </is>
      </c>
      <c r="B30" s="537" t="inlineStr">
        <is>
          <t>Note</t>
        </is>
      </c>
      <c r="C30" s="658" t="inlineStr">
        <is>
          <t>G 3</t>
        </is>
      </c>
      <c r="D30" s="658" t="inlineStr">
        <is>
          <t>G# 3</t>
        </is>
      </c>
      <c r="E30" s="658" t="inlineStr">
        <is>
          <t>A 3</t>
        </is>
      </c>
      <c r="F30" s="658" t="inlineStr">
        <is>
          <t>A# 3</t>
        </is>
      </c>
      <c r="G30" s="658" t="inlineStr">
        <is>
          <t>B 3</t>
        </is>
      </c>
      <c r="H30" s="658" t="inlineStr">
        <is>
          <t>C 4</t>
        </is>
      </c>
      <c r="I30" s="658" t="inlineStr">
        <is>
          <t>C# 4</t>
        </is>
      </c>
      <c r="J30" s="658" t="inlineStr">
        <is>
          <t>D 4</t>
        </is>
      </c>
      <c r="K30" s="658" t="inlineStr">
        <is>
          <t>D# 4</t>
        </is>
      </c>
      <c r="L30" s="658" t="inlineStr">
        <is>
          <t>E 4</t>
        </is>
      </c>
      <c r="M30" s="658" t="inlineStr">
        <is>
          <t>F 4</t>
        </is>
      </c>
      <c r="N30" s="658" t="inlineStr">
        <is>
          <t>F# 4</t>
        </is>
      </c>
      <c r="O30" s="658" t="inlineStr">
        <is>
          <t>G 4</t>
        </is>
      </c>
      <c r="P30" s="658" t="inlineStr">
        <is>
          <t>G# 4</t>
        </is>
      </c>
      <c r="Q30" s="658" t="inlineStr">
        <is>
          <t>A 4</t>
        </is>
      </c>
      <c r="R30" s="658" t="inlineStr">
        <is>
          <t>A# 4</t>
        </is>
      </c>
      <c r="S30" s="658" t="inlineStr">
        <is>
          <t>B 4</t>
        </is>
      </c>
      <c r="T30" s="658" t="inlineStr">
        <is>
          <t>C 5</t>
        </is>
      </c>
      <c r="U30" s="658" t="inlineStr">
        <is>
          <t>C# 5</t>
        </is>
      </c>
      <c r="V30" s="658" t="inlineStr">
        <is>
          <t>D 5</t>
        </is>
      </c>
    </row>
    <row r="31">
      <c r="B31" s="537" t="inlineStr">
        <is>
          <t>Tube Length (in)</t>
        </is>
      </c>
      <c r="C31" s="659">
        <f>3388/(((2^(1/12))^(C4+5-49))*440)-0.82*C8</f>
        <v/>
      </c>
      <c r="D31" s="659">
        <f>3388/(((2^(1/12))^(D4+5-49))*440)-0.82*D8</f>
        <v/>
      </c>
      <c r="E31" s="659">
        <f>3388/(((2^(1/12))^(E4+5-49))*440)-0.82*E8</f>
        <v/>
      </c>
      <c r="F31" s="659">
        <f>3388/(((2^(1/12))^(F4+5-49))*440)-0.82*F8</f>
        <v/>
      </c>
      <c r="G31" s="659">
        <f>3388/(((2^(1/12))^(G4+5-49))*440)-0.82*G8</f>
        <v/>
      </c>
      <c r="H31" s="659">
        <f>3388/(((2^(1/12))^(H4+5-49))*440)-0.82*H8</f>
        <v/>
      </c>
      <c r="I31" s="659">
        <f>3388/(((2^(1/12))^(I4+5-49))*440)-0.82*I8</f>
        <v/>
      </c>
      <c r="J31" s="659">
        <f>3388/(((2^(1/12))^(J4+5-49))*440)-0.82*J8</f>
        <v/>
      </c>
      <c r="K31" s="659">
        <f>3388/(((2^(1/12))^(K4+5-49))*440)-0.82*K8</f>
        <v/>
      </c>
      <c r="L31" s="659">
        <f>3388/(((2^(1/12))^(L4+5-49))*440)-0.82*L8</f>
        <v/>
      </c>
      <c r="M31" s="659">
        <f>3388/(((2^(1/12))^(M4+5-49))*440)-0.82*M8</f>
        <v/>
      </c>
      <c r="N31" s="659">
        <f>3388/(((2^(1/12))^(N4+5-49))*440)-0.82*N8</f>
        <v/>
      </c>
      <c r="O31" s="659">
        <f>3388/(((2^(1/12))^(O4+5-49))*440)-0.82*O8</f>
        <v/>
      </c>
      <c r="P31" s="659">
        <f>3388/(((2^(1/12))^(P4+5-49))*440)-0.82*P8</f>
        <v/>
      </c>
      <c r="Q31" s="659">
        <f>3388/(((2^(1/12))^(Q4+5-49))*440)-0.82*Q8</f>
        <v/>
      </c>
      <c r="R31" s="659">
        <f>3388/(((2^(1/12))^(R4+5-49))*440)-0.82*R8</f>
        <v/>
      </c>
      <c r="S31" s="659">
        <f>3388/(((2^(1/12))^(S4+5-49))*440)-0.82*S8</f>
        <v/>
      </c>
      <c r="T31" s="659">
        <f>3388/(((2^(1/12))^(T4+5-49))*440)-0.82*T8</f>
        <v/>
      </c>
      <c r="U31" s="659">
        <f>3388/(((2^(1/12))^(U4+5-49))*440)-0.82*U8</f>
        <v/>
      </c>
      <c r="V31" s="659">
        <f>3388/(((2^(1/12))^(V4+5-49))*440)-0.82*V8</f>
        <v/>
      </c>
    </row>
    <row r="32">
      <c r="A32" s="653" t="inlineStr">
        <is>
          <t>Ira 3</t>
        </is>
      </c>
      <c r="B32" s="537" t="inlineStr">
        <is>
          <t>Note</t>
        </is>
      </c>
      <c r="C32" s="658" t="inlineStr">
        <is>
          <t>B 3</t>
        </is>
      </c>
      <c r="D32" s="658" t="inlineStr">
        <is>
          <t>C 4</t>
        </is>
      </c>
      <c r="E32" s="658" t="inlineStr">
        <is>
          <t>C# 4</t>
        </is>
      </c>
      <c r="F32" s="658" t="inlineStr">
        <is>
          <t>D 4</t>
        </is>
      </c>
      <c r="G32" s="658" t="inlineStr">
        <is>
          <t>D# 4</t>
        </is>
      </c>
      <c r="H32" s="658" t="inlineStr">
        <is>
          <t>E 4</t>
        </is>
      </c>
      <c r="I32" s="658" t="inlineStr">
        <is>
          <t>F 4</t>
        </is>
      </c>
      <c r="J32" s="658" t="inlineStr">
        <is>
          <t>F# 4</t>
        </is>
      </c>
      <c r="K32" s="658" t="inlineStr">
        <is>
          <t>G 4</t>
        </is>
      </c>
      <c r="L32" s="658" t="inlineStr">
        <is>
          <t>G# 4</t>
        </is>
      </c>
      <c r="M32" s="658" t="inlineStr">
        <is>
          <t>A 4</t>
        </is>
      </c>
      <c r="N32" s="658" t="inlineStr">
        <is>
          <t>A# 4</t>
        </is>
      </c>
      <c r="O32" s="658" t="inlineStr">
        <is>
          <t>B 4</t>
        </is>
      </c>
      <c r="P32" s="658" t="inlineStr">
        <is>
          <t>C 5</t>
        </is>
      </c>
      <c r="Q32" s="658" t="inlineStr">
        <is>
          <t>C# 5</t>
        </is>
      </c>
      <c r="R32" s="658" t="inlineStr">
        <is>
          <t>D 5</t>
        </is>
      </c>
      <c r="S32" s="658" t="inlineStr">
        <is>
          <t>D# 5</t>
        </is>
      </c>
      <c r="T32" s="658" t="inlineStr">
        <is>
          <t>E 5</t>
        </is>
      </c>
      <c r="U32" s="658" t="inlineStr">
        <is>
          <t>F 5</t>
        </is>
      </c>
      <c r="V32" s="658" t="inlineStr">
        <is>
          <t>F# 5</t>
        </is>
      </c>
    </row>
    <row r="33">
      <c r="B33" s="537" t="inlineStr">
        <is>
          <t>Tube Length (in)</t>
        </is>
      </c>
      <c r="C33" s="659">
        <f>3388/(((2^(1/12))^(C4+9-49))*440)-0.82*C8</f>
        <v/>
      </c>
      <c r="D33" s="659">
        <f>3388/(((2^(1/12))^(D4+9-49))*440)-0.82*D8</f>
        <v/>
      </c>
      <c r="E33" s="659">
        <f>3388/(((2^(1/12))^(E4+9-49))*440)-0.82*E8</f>
        <v/>
      </c>
      <c r="F33" s="659">
        <f>3388/(((2^(1/12))^(F4+9-49))*440)-0.82*F8</f>
        <v/>
      </c>
      <c r="G33" s="659">
        <f>3388/(((2^(1/12))^(G4+9-49))*440)-0.82*G8</f>
        <v/>
      </c>
      <c r="H33" s="659">
        <f>3388/(((2^(1/12))^(H4+9-49))*440)-0.82*H8</f>
        <v/>
      </c>
      <c r="I33" s="659">
        <f>3388/(((2^(1/12))^(I4+9-49))*440)-0.82*I8</f>
        <v/>
      </c>
      <c r="J33" s="659">
        <f>3388/(((2^(1/12))^(J4+9-49))*440)-0.82*J8</f>
        <v/>
      </c>
      <c r="K33" s="659">
        <f>3388/(((2^(1/12))^(K4+9-49))*440)-0.82*K8</f>
        <v/>
      </c>
      <c r="L33" s="659">
        <f>3388/(((2^(1/12))^(L4+9-49))*440)-0.82*L8</f>
        <v/>
      </c>
      <c r="M33" s="659">
        <f>3388/(((2^(1/12))^(M4+9-49))*440)-0.82*M8</f>
        <v/>
      </c>
      <c r="N33" s="659">
        <f>3388/(((2^(1/12))^(N4+9-49))*440)-0.82*N8</f>
        <v/>
      </c>
      <c r="O33" s="659">
        <f>3388/(((2^(1/12))^(O4+9-49))*440)-0.82*O8</f>
        <v/>
      </c>
      <c r="P33" s="659">
        <f>3388/(((2^(1/12))^(P4+9-49))*440)-0.82*P8</f>
        <v/>
      </c>
      <c r="Q33" s="659">
        <f>3388/(((2^(1/12))^(Q4+9-49))*440)-0.82*Q8</f>
        <v/>
      </c>
      <c r="R33" s="659">
        <f>3388/(((2^(1/12))^(R4+9-49))*440)-0.82*R8</f>
        <v/>
      </c>
      <c r="S33" s="659">
        <f>3388/(((2^(1/12))^(S4+9-49))*440)-0.82*S8</f>
        <v/>
      </c>
      <c r="T33" s="659">
        <f>3388/(((2^(1/12))^(T4+9-49))*440)-0.82*T8</f>
        <v/>
      </c>
      <c r="U33" s="659">
        <f>3388/(((2^(1/12))^(U4+9-49))*440)-0.82*U8</f>
        <v/>
      </c>
      <c r="V33" s="659">
        <f>3388/(((2^(1/12))^(V4+9-49))*440)-0.82*V8</f>
        <v/>
      </c>
    </row>
    <row r="34">
      <c r="A34" s="653" t="inlineStr">
        <is>
          <t>Ira 4</t>
        </is>
      </c>
      <c r="B34" s="537" t="inlineStr">
        <is>
          <t>Note</t>
        </is>
      </c>
      <c r="C34" s="658" t="inlineStr">
        <is>
          <t>D 4</t>
        </is>
      </c>
      <c r="D34" s="658" t="inlineStr">
        <is>
          <t>D# 4</t>
        </is>
      </c>
      <c r="E34" s="658" t="inlineStr">
        <is>
          <t>E 4</t>
        </is>
      </c>
      <c r="F34" s="658" t="inlineStr">
        <is>
          <t>F 4</t>
        </is>
      </c>
      <c r="G34" s="658" t="inlineStr">
        <is>
          <t>F# 4</t>
        </is>
      </c>
      <c r="H34" s="658" t="inlineStr">
        <is>
          <t>G 4</t>
        </is>
      </c>
      <c r="I34" s="658" t="inlineStr">
        <is>
          <t>G# 4</t>
        </is>
      </c>
      <c r="J34" s="658" t="inlineStr">
        <is>
          <t>A 4</t>
        </is>
      </c>
      <c r="K34" s="658" t="inlineStr">
        <is>
          <t>A# 4</t>
        </is>
      </c>
      <c r="L34" s="658" t="inlineStr">
        <is>
          <t>B 4</t>
        </is>
      </c>
      <c r="M34" s="658" t="inlineStr">
        <is>
          <t>C 5</t>
        </is>
      </c>
      <c r="N34" s="658" t="inlineStr">
        <is>
          <t>C# 5</t>
        </is>
      </c>
      <c r="O34" s="658" t="inlineStr">
        <is>
          <t>D 5</t>
        </is>
      </c>
      <c r="P34" s="658" t="inlineStr">
        <is>
          <t>D# 5</t>
        </is>
      </c>
      <c r="Q34" s="658" t="inlineStr">
        <is>
          <t>E 5</t>
        </is>
      </c>
      <c r="R34" s="658" t="inlineStr">
        <is>
          <t>F 5</t>
        </is>
      </c>
      <c r="S34" s="658" t="inlineStr">
        <is>
          <t>F# 5</t>
        </is>
      </c>
      <c r="T34" s="658" t="inlineStr">
        <is>
          <t>G 5</t>
        </is>
      </c>
      <c r="U34" s="658" t="inlineStr">
        <is>
          <t>G# 5</t>
        </is>
      </c>
      <c r="V34" s="658" t="inlineStr">
        <is>
          <t>A 5</t>
        </is>
      </c>
    </row>
    <row r="35">
      <c r="B35" s="537" t="inlineStr">
        <is>
          <t>Tube Length (in)</t>
        </is>
      </c>
      <c r="C35" s="659">
        <f>3388/(((2^(1/12))^(C4+12-49))*440)-0.82*C8</f>
        <v/>
      </c>
      <c r="D35" s="659">
        <f>3388/(((2^(1/12))^(D4+12-49))*440)-0.82*D8</f>
        <v/>
      </c>
      <c r="E35" s="659">
        <f>3388/(((2^(1/12))^(E4+12-49))*440)-0.82*E8</f>
        <v/>
      </c>
      <c r="F35" s="659">
        <f>3388/(((2^(1/12))^(F4+12-49))*440)-0.82*F8</f>
        <v/>
      </c>
      <c r="G35" s="659">
        <f>3388/(((2^(1/12))^(G4+12-49))*440)-0.82*G8</f>
        <v/>
      </c>
      <c r="H35" s="659">
        <f>3388/(((2^(1/12))^(H4+12-49))*440)-0.82*H8</f>
        <v/>
      </c>
      <c r="I35" s="659">
        <f>3388/(((2^(1/12))^(I4+12-49))*440)-0.82*I8</f>
        <v/>
      </c>
      <c r="J35" s="659">
        <f>3388/(((2^(1/12))^(J4+12-49))*440)-0.82*J8</f>
        <v/>
      </c>
      <c r="K35" s="659">
        <f>3388/(((2^(1/12))^(K4+12-49))*440)-0.82*K8</f>
        <v/>
      </c>
      <c r="L35" s="659">
        <f>3388/(((2^(1/12))^(L4+12-49))*440)-0.82*L8</f>
        <v/>
      </c>
      <c r="M35" s="659">
        <f>3388/(((2^(1/12))^(M4+12-49))*440)-0.82*M8</f>
        <v/>
      </c>
      <c r="N35" s="659">
        <f>3388/(((2^(1/12))^(N4+12-49))*440)-0.82*N8</f>
        <v/>
      </c>
      <c r="O35" s="659">
        <f>3388/(((2^(1/12))^(O4+12-49))*440)-0.82*O8</f>
        <v/>
      </c>
      <c r="P35" s="659">
        <f>3388/(((2^(1/12))^(P4+12-49))*440)-0.82*P8</f>
        <v/>
      </c>
      <c r="Q35" s="659">
        <f>3388/(((2^(1/12))^(Q4+12-49))*440)-0.82*Q8</f>
        <v/>
      </c>
      <c r="R35" s="659">
        <f>3388/(((2^(1/12))^(R4+12-49))*440)-0.82*R8</f>
        <v/>
      </c>
      <c r="S35" s="659">
        <f>3388/(((2^(1/12))^(S4+12-49))*440)-0.82*S8</f>
        <v/>
      </c>
      <c r="T35" s="659">
        <f>3388/(((2^(1/12))^(T4+12-49))*440)-0.82*T8</f>
        <v/>
      </c>
      <c r="U35" s="659">
        <f>3388/(((2^(1/12))^(U4+12-49))*440)-0.82*U8</f>
        <v/>
      </c>
      <c r="V35" s="659">
        <f>3388/(((2^(1/12))^(V4+12-49))*440)-0.82*V8</f>
        <v/>
      </c>
    </row>
    <row r="36">
      <c r="A36" s="653" t="inlineStr">
        <is>
          <t>Ira 5</t>
        </is>
      </c>
      <c r="B36" s="537" t="inlineStr">
        <is>
          <t>Note</t>
        </is>
      </c>
      <c r="C36" s="658" t="inlineStr">
        <is>
          <t>F# 4</t>
        </is>
      </c>
      <c r="D36" s="658" t="inlineStr">
        <is>
          <t>G 4</t>
        </is>
      </c>
      <c r="E36" s="658" t="inlineStr">
        <is>
          <t>G# 4</t>
        </is>
      </c>
      <c r="F36" s="658" t="inlineStr">
        <is>
          <t>A 4</t>
        </is>
      </c>
      <c r="G36" s="658" t="inlineStr">
        <is>
          <t>A# 4</t>
        </is>
      </c>
      <c r="H36" s="658" t="inlineStr">
        <is>
          <t>B 4</t>
        </is>
      </c>
      <c r="I36" s="658" t="inlineStr">
        <is>
          <t>C 5</t>
        </is>
      </c>
      <c r="J36" s="658" t="inlineStr">
        <is>
          <t>C# 5</t>
        </is>
      </c>
      <c r="K36" s="658" t="inlineStr">
        <is>
          <t>D 5</t>
        </is>
      </c>
      <c r="L36" s="658" t="inlineStr">
        <is>
          <t>D# 5</t>
        </is>
      </c>
      <c r="M36" s="658" t="inlineStr">
        <is>
          <t>E 5</t>
        </is>
      </c>
      <c r="N36" s="658" t="inlineStr">
        <is>
          <t>F 5</t>
        </is>
      </c>
      <c r="O36" s="658" t="inlineStr">
        <is>
          <t>F# 5</t>
        </is>
      </c>
      <c r="P36" s="658" t="inlineStr">
        <is>
          <t>G 5</t>
        </is>
      </c>
      <c r="Q36" s="658" t="inlineStr">
        <is>
          <t>G# 5</t>
        </is>
      </c>
      <c r="R36" s="658" t="inlineStr">
        <is>
          <t>A 5</t>
        </is>
      </c>
      <c r="S36" s="658" t="inlineStr">
        <is>
          <t>A# 5</t>
        </is>
      </c>
      <c r="T36" s="658" t="inlineStr">
        <is>
          <t>B 5</t>
        </is>
      </c>
      <c r="U36" s="658" t="inlineStr">
        <is>
          <t>C 6</t>
        </is>
      </c>
      <c r="V36" s="658" t="inlineStr">
        <is>
          <t>C# 6</t>
        </is>
      </c>
    </row>
    <row r="37">
      <c r="B37" s="537" t="inlineStr">
        <is>
          <t>Tube Length (in)</t>
        </is>
      </c>
      <c r="C37" s="659">
        <f>3388/(((2^(1/12))^(C4+16-49))*440)-0.82*C8</f>
        <v/>
      </c>
      <c r="D37" s="659">
        <f>3388/(((2^(1/12))^(D4+16-49))*440)-0.82*D8</f>
        <v/>
      </c>
      <c r="E37" s="659">
        <f>3388/(((2^(1/12))^(E4+16-49))*440)-0.82*E8</f>
        <v/>
      </c>
      <c r="F37" s="659">
        <f>3388/(((2^(1/12))^(F4+16-49))*440)-0.82*F8</f>
        <v/>
      </c>
      <c r="G37" s="659">
        <f>3388/(((2^(1/12))^(G4+16-49))*440)-0.82*G8</f>
        <v/>
      </c>
      <c r="H37" s="659">
        <f>3388/(((2^(1/12))^(H4+16-49))*440)-0.82*H8</f>
        <v/>
      </c>
      <c r="I37" s="659">
        <f>3388/(((2^(1/12))^(I4+16-49))*440)-0.82*I8</f>
        <v/>
      </c>
      <c r="J37" s="659">
        <f>3388/(((2^(1/12))^(J4+16-49))*440)-0.82*J8</f>
        <v/>
      </c>
      <c r="K37" s="659">
        <f>3388/(((2^(1/12))^(K4+16-49))*440)-0.82*K8</f>
        <v/>
      </c>
      <c r="L37" s="659">
        <f>3388/(((2^(1/12))^(L4+16-49))*440)-0.82*L8</f>
        <v/>
      </c>
      <c r="M37" s="659">
        <f>3388/(((2^(1/12))^(M4+16-49))*440)-0.82*M8</f>
        <v/>
      </c>
      <c r="N37" s="659">
        <f>3388/(((2^(1/12))^(N4+16-49))*440)-0.82*N8</f>
        <v/>
      </c>
      <c r="O37" s="659">
        <f>3388/(((2^(1/12))^(O4+16-49))*440)-0.82*O8</f>
        <v/>
      </c>
      <c r="P37" s="659">
        <f>3388/(((2^(1/12))^(P4+16-49))*440)-0.82*P8</f>
        <v/>
      </c>
      <c r="Q37" s="659">
        <f>3388/(((2^(1/12))^(Q4+16-49))*440)-0.82*Q8</f>
        <v/>
      </c>
      <c r="R37" s="659">
        <f>3388/(((2^(1/12))^(R4+16-49))*440)-0.82*R8</f>
        <v/>
      </c>
      <c r="S37" s="659">
        <f>3388/(((2^(1/12))^(S4+16-49))*440)-0.82*S8</f>
        <v/>
      </c>
      <c r="T37" s="659">
        <f>3388/(((2^(1/12))^(T4+16-49))*440)-0.82*T8</f>
        <v/>
      </c>
      <c r="U37" s="659">
        <f>3388/(((2^(1/12))^(U4+16-49))*440)-0.82*U8</f>
        <v/>
      </c>
      <c r="V37" s="659">
        <f>3388/(((2^(1/12))^(V4+16-49))*440)-0.82*V8</f>
        <v/>
      </c>
    </row>
    <row r="38">
      <c r="A38" s="653" t="inlineStr">
        <is>
          <t>Ira 6</t>
        </is>
      </c>
      <c r="B38" s="537" t="inlineStr">
        <is>
          <t>Note</t>
        </is>
      </c>
      <c r="C38" s="658" t="inlineStr">
        <is>
          <t>A 4</t>
        </is>
      </c>
      <c r="D38" s="658" t="inlineStr">
        <is>
          <t>A# 4</t>
        </is>
      </c>
      <c r="E38" s="658" t="inlineStr">
        <is>
          <t>B 4</t>
        </is>
      </c>
      <c r="F38" s="658" t="inlineStr">
        <is>
          <t>C 5</t>
        </is>
      </c>
      <c r="G38" s="658" t="inlineStr">
        <is>
          <t>C# 5</t>
        </is>
      </c>
      <c r="H38" s="658" t="inlineStr">
        <is>
          <t>D 5</t>
        </is>
      </c>
      <c r="I38" s="658" t="inlineStr">
        <is>
          <t>D# 5</t>
        </is>
      </c>
      <c r="J38" s="658" t="inlineStr">
        <is>
          <t>E 5</t>
        </is>
      </c>
      <c r="K38" s="658" t="inlineStr">
        <is>
          <t>F 5</t>
        </is>
      </c>
      <c r="L38" s="658" t="inlineStr">
        <is>
          <t>F# 5</t>
        </is>
      </c>
      <c r="M38" s="658" t="inlineStr">
        <is>
          <t>G 5</t>
        </is>
      </c>
      <c r="N38" s="658" t="inlineStr">
        <is>
          <t>G# 5</t>
        </is>
      </c>
      <c r="O38" s="658" t="inlineStr">
        <is>
          <t>A 5</t>
        </is>
      </c>
      <c r="P38" s="658" t="inlineStr">
        <is>
          <t>A# 5</t>
        </is>
      </c>
      <c r="Q38" s="658" t="inlineStr">
        <is>
          <t>B 5</t>
        </is>
      </c>
      <c r="R38" s="658" t="inlineStr">
        <is>
          <t>C 6</t>
        </is>
      </c>
      <c r="S38" s="658" t="inlineStr">
        <is>
          <t>C# 6</t>
        </is>
      </c>
      <c r="T38" s="658" t="inlineStr">
        <is>
          <t>D 6</t>
        </is>
      </c>
      <c r="U38" s="658" t="inlineStr">
        <is>
          <t>D# 6</t>
        </is>
      </c>
      <c r="V38" s="658" t="inlineStr">
        <is>
          <t>E 6</t>
        </is>
      </c>
    </row>
    <row r="39">
      <c r="B39" s="537" t="inlineStr">
        <is>
          <t>Tube Length (in)</t>
        </is>
      </c>
      <c r="C39" s="659">
        <f>3388/(((2^(1/12))^(C4+19-49))*440)-0.82*C8</f>
        <v/>
      </c>
      <c r="D39" s="659">
        <f>3388/(((2^(1/12))^(D4+19-49))*440)-0.82*D8</f>
        <v/>
      </c>
      <c r="E39" s="659">
        <f>3388/(((2^(1/12))^(E4+19-49))*440)-0.82*E8</f>
        <v/>
      </c>
      <c r="F39" s="659">
        <f>3388/(((2^(1/12))^(F4+19-49))*440)-0.82*F8</f>
        <v/>
      </c>
      <c r="G39" s="659">
        <f>3388/(((2^(1/12))^(G4+19-49))*440)-0.82*G8</f>
        <v/>
      </c>
      <c r="H39" s="659">
        <f>3388/(((2^(1/12))^(H4+19-49))*440)-0.82*H8</f>
        <v/>
      </c>
      <c r="I39" s="659">
        <f>3388/(((2^(1/12))^(I4+19-49))*440)-0.82*I8</f>
        <v/>
      </c>
      <c r="J39" s="659">
        <f>3388/(((2^(1/12))^(J4+19-49))*440)-0.82*J8</f>
        <v/>
      </c>
      <c r="K39" s="659">
        <f>3388/(((2^(1/12))^(K4+19-49))*440)-0.82*K8</f>
        <v/>
      </c>
      <c r="L39" s="659">
        <f>3388/(((2^(1/12))^(L4+19-49))*440)-0.82*L8</f>
        <v/>
      </c>
      <c r="M39" s="659">
        <f>3388/(((2^(1/12))^(M4+19-49))*440)-0.82*M8</f>
        <v/>
      </c>
      <c r="N39" s="659">
        <f>3388/(((2^(1/12))^(N4+19-49))*440)-0.82*N8</f>
        <v/>
      </c>
      <c r="O39" s="659">
        <f>3388/(((2^(1/12))^(O4+19-49))*440)-0.82*O8</f>
        <v/>
      </c>
      <c r="P39" s="659">
        <f>3388/(((2^(1/12))^(P4+19-49))*440)-0.82*P8</f>
        <v/>
      </c>
      <c r="Q39" s="659">
        <f>3388/(((2^(1/12))^(Q4+19-49))*440)-0.82*Q8</f>
        <v/>
      </c>
      <c r="R39" s="659">
        <f>3388/(((2^(1/12))^(R4+19-49))*440)-0.82*R8</f>
        <v/>
      </c>
      <c r="S39" s="659">
        <f>3388/(((2^(1/12))^(S4+19-49))*440)-0.82*S8</f>
        <v/>
      </c>
      <c r="T39" s="659">
        <f>3388/(((2^(1/12))^(T4+19-49))*440)-0.82*T8</f>
        <v/>
      </c>
      <c r="U39" s="659">
        <f>3388/(((2^(1/12))^(U4+19-49))*440)-0.82*U8</f>
        <v/>
      </c>
      <c r="V39" s="659">
        <f>3388/(((2^(1/12))^(V4+19-49))*440)-0.82*V8</f>
        <v/>
      </c>
    </row>
    <row r="40" ht="15" customHeight="1" s="817">
      <c r="A40" s="603" t="inlineStr">
        <is>
          <t>CNC ASSEMBLY SPECS</t>
        </is>
      </c>
    </row>
    <row r="41">
      <c r="A41" t="inlineStr">
        <is>
          <t>Longest Tube (in)</t>
        </is>
      </c>
      <c r="C41" s="482">
        <f>C14</f>
        <v/>
      </c>
      <c r="D41" s="482">
        <f>D14</f>
        <v/>
      </c>
      <c r="E41" s="482">
        <f>E14</f>
        <v/>
      </c>
      <c r="F41" s="482">
        <f>F14</f>
        <v/>
      </c>
      <c r="G41" s="482">
        <f>G14</f>
        <v/>
      </c>
      <c r="H41" s="482">
        <f>H14</f>
        <v/>
      </c>
      <c r="I41" s="482">
        <f>I14</f>
        <v/>
      </c>
      <c r="J41" s="482">
        <f>J14</f>
        <v/>
      </c>
      <c r="K41" s="482">
        <f>K14</f>
        <v/>
      </c>
      <c r="L41" s="482">
        <f>L14</f>
        <v/>
      </c>
      <c r="M41" s="482">
        <f>M14</f>
        <v/>
      </c>
      <c r="N41" s="482">
        <f>N14</f>
        <v/>
      </c>
      <c r="O41" s="482">
        <f>O14</f>
        <v/>
      </c>
      <c r="P41" s="482">
        <f>P14</f>
        <v/>
      </c>
      <c r="Q41" s="482">
        <f>Q14</f>
        <v/>
      </c>
      <c r="R41" s="482">
        <f>R14</f>
        <v/>
      </c>
      <c r="S41" s="482">
        <f>S14</f>
        <v/>
      </c>
      <c r="T41" s="482">
        <f>T14</f>
        <v/>
      </c>
      <c r="U41" s="482">
        <f>U14</f>
        <v/>
      </c>
      <c r="V41" s="482">
        <f>V14</f>
        <v/>
      </c>
    </row>
    <row r="42">
      <c r="A42" t="inlineStr">
        <is>
          <t>Shortest Tube (in)</t>
        </is>
      </c>
      <c r="C42" s="482">
        <f>C26</f>
        <v/>
      </c>
      <c r="D42" s="482">
        <f>D26</f>
        <v/>
      </c>
      <c r="E42" s="482">
        <f>E26</f>
        <v/>
      </c>
      <c r="F42" s="482">
        <f>F26</f>
        <v/>
      </c>
      <c r="G42" s="482">
        <f>G26</f>
        <v/>
      </c>
      <c r="H42" s="482">
        <f>H26</f>
        <v/>
      </c>
      <c r="I42" s="482">
        <f>I26</f>
        <v/>
      </c>
      <c r="J42" s="482">
        <f>J26</f>
        <v/>
      </c>
      <c r="K42" s="482">
        <f>K26</f>
        <v/>
      </c>
      <c r="L42" s="482">
        <f>L26</f>
        <v/>
      </c>
      <c r="M42" s="482">
        <f>M26</f>
        <v/>
      </c>
      <c r="N42" s="482">
        <f>N26</f>
        <v/>
      </c>
      <c r="O42" s="482">
        <f>O26</f>
        <v/>
      </c>
      <c r="P42" s="482">
        <f>P26</f>
        <v/>
      </c>
      <c r="Q42" s="482">
        <f>Q26</f>
        <v/>
      </c>
      <c r="R42" s="482">
        <f>R26</f>
        <v/>
      </c>
      <c r="S42" s="482">
        <f>S26</f>
        <v/>
      </c>
      <c r="T42" s="482">
        <f>T26</f>
        <v/>
      </c>
      <c r="U42" s="482">
        <f>U26</f>
        <v/>
      </c>
      <c r="V42" s="482">
        <f>V26</f>
        <v/>
      </c>
    </row>
    <row r="43">
      <c r="A43" t="inlineStr">
        <is>
          <t>Tube Spacing</t>
        </is>
      </c>
      <c r="C43" s="482">
        <f>C8+C9+0.0625</f>
        <v/>
      </c>
      <c r="D43" s="482">
        <f>D8+D9+0.0625</f>
        <v/>
      </c>
      <c r="E43" s="482">
        <f>E8+E9+0.0625</f>
        <v/>
      </c>
      <c r="F43" s="482">
        <f>F8+F9+0.0625</f>
        <v/>
      </c>
      <c r="G43" s="482">
        <f>G8+G9+0.0625</f>
        <v/>
      </c>
      <c r="H43" s="482">
        <f>H8+H9+0.0625</f>
        <v/>
      </c>
      <c r="I43" s="482">
        <f>I8+I9+0.0625</f>
        <v/>
      </c>
      <c r="J43" s="482">
        <f>J8+J9+0.0625</f>
        <v/>
      </c>
      <c r="K43" s="482">
        <f>K8+K9+0.0625</f>
        <v/>
      </c>
      <c r="L43" s="482">
        <f>L8+L9+0.0625</f>
        <v/>
      </c>
      <c r="M43" s="482">
        <f>M8+M9+0.0625</f>
        <v/>
      </c>
      <c r="N43" s="482">
        <f>N8+N9+0.0625</f>
        <v/>
      </c>
      <c r="O43" s="482">
        <f>O8+O9+0.0625</f>
        <v/>
      </c>
      <c r="P43" s="482">
        <f>P8+P9+0.0625</f>
        <v/>
      </c>
      <c r="Q43" s="482">
        <f>Q8+Q9+0.0625</f>
        <v/>
      </c>
      <c r="R43" s="482">
        <f>R8+R9+0.0625</f>
        <v/>
      </c>
      <c r="S43" s="482">
        <f>S8+S9+0.0625</f>
        <v/>
      </c>
      <c r="T43" s="482">
        <f>T8+T9+0.0625</f>
        <v/>
      </c>
      <c r="U43" s="482">
        <f>U8+U9+0.0625</f>
        <v/>
      </c>
      <c r="V43" s="482">
        <f>V8+V9+0.0625</f>
        <v/>
      </c>
    </row>
    <row r="44">
      <c r="A44" t="inlineStr">
        <is>
          <t>Total Frame Width</t>
        </is>
      </c>
      <c r="C44" s="482">
        <f>13*C43</f>
        <v/>
      </c>
      <c r="D44" s="482">
        <f>13*D43</f>
        <v/>
      </c>
      <c r="E44" s="482">
        <f>13*E43</f>
        <v/>
      </c>
      <c r="F44" s="482">
        <f>13*F43</f>
        <v/>
      </c>
      <c r="G44" s="482">
        <f>13*G43</f>
        <v/>
      </c>
      <c r="H44" s="482">
        <f>13*H43</f>
        <v/>
      </c>
      <c r="I44" s="482">
        <f>13*I43</f>
        <v/>
      </c>
      <c r="J44" s="482">
        <f>13*J43</f>
        <v/>
      </c>
      <c r="K44" s="482">
        <f>13*K43</f>
        <v/>
      </c>
      <c r="L44" s="482">
        <f>13*L43</f>
        <v/>
      </c>
      <c r="M44" s="482">
        <f>13*M43</f>
        <v/>
      </c>
      <c r="N44" s="482">
        <f>13*N43</f>
        <v/>
      </c>
      <c r="O44" s="482">
        <f>13*O43</f>
        <v/>
      </c>
      <c r="P44" s="482">
        <f>13*P43</f>
        <v/>
      </c>
      <c r="Q44" s="482">
        <f>13*Q43</f>
        <v/>
      </c>
      <c r="R44" s="482">
        <f>13*R43</f>
        <v/>
      </c>
      <c r="S44" s="482">
        <f>13*S43</f>
        <v/>
      </c>
      <c r="T44" s="482">
        <f>13*T43</f>
        <v/>
      </c>
      <c r="U44" s="482">
        <f>13*U43</f>
        <v/>
      </c>
      <c r="V44" s="482">
        <f>13*V43</f>
        <v/>
      </c>
    </row>
    <row r="45">
      <c r="A45" t="inlineStr">
        <is>
          <t>Duet Split?</t>
        </is>
      </c>
      <c r="C45" s="655" t="inlineStr">
        <is>
          <t>Arka ♀ + Ira ♂</t>
        </is>
      </c>
      <c r="D45" s="655" t="inlineStr">
        <is>
          <t>Arka ♀ + Ira ♂</t>
        </is>
      </c>
      <c r="E45" s="655" t="inlineStr">
        <is>
          <t>Arka ♀ + Ira ♂</t>
        </is>
      </c>
      <c r="F45" s="655" t="inlineStr">
        <is>
          <t>Arka ♀ + Ira ♂</t>
        </is>
      </c>
      <c r="G45" s="655" t="inlineStr">
        <is>
          <t>Arka ♀ + Ira ♂</t>
        </is>
      </c>
      <c r="H45" s="655" t="inlineStr">
        <is>
          <t>Arka ♀ + Ira ♂</t>
        </is>
      </c>
      <c r="I45" s="655" t="inlineStr">
        <is>
          <t>Arka ♀ + Ira ♂</t>
        </is>
      </c>
      <c r="J45" s="655" t="inlineStr">
        <is>
          <t>Arka ♀ + Ira ♂</t>
        </is>
      </c>
      <c r="K45" s="655" t="inlineStr">
        <is>
          <t>Arka ♀ + Ira ♂</t>
        </is>
      </c>
      <c r="L45" s="655" t="inlineStr">
        <is>
          <t>Arka ♀ + Ira ♂</t>
        </is>
      </c>
      <c r="M45" s="655" t="inlineStr">
        <is>
          <t>Arka ♀ + Ira ♂</t>
        </is>
      </c>
      <c r="N45" s="655" t="inlineStr">
        <is>
          <t>Arka ♀ + Ira ♂</t>
        </is>
      </c>
      <c r="O45" s="655" t="inlineStr">
        <is>
          <t>Arka ♀ + Ira ♂</t>
        </is>
      </c>
      <c r="P45" s="655" t="inlineStr">
        <is>
          <t>Arka ♀ + Ira ♂</t>
        </is>
      </c>
      <c r="Q45" s="655" t="inlineStr">
        <is>
          <t>Arka ♀ + Ira ♂</t>
        </is>
      </c>
      <c r="R45" s="655" t="inlineStr">
        <is>
          <t>Arka ♀ + Ira ♂</t>
        </is>
      </c>
      <c r="S45" s="655" t="inlineStr">
        <is>
          <t>Arka ♀ + Ira ♂</t>
        </is>
      </c>
      <c r="T45" s="655" t="inlineStr">
        <is>
          <t>Arka ♀ + Ira ♂</t>
        </is>
      </c>
      <c r="U45" s="655" t="inlineStr">
        <is>
          <t>Arka ♀ + Ira ♂</t>
        </is>
      </c>
      <c r="V45" s="655" t="inlineStr">
        <is>
          <t>Arka ♀ + Ira ♂</t>
        </is>
      </c>
    </row>
    <row r="48" ht="18" customHeight="1" s="817">
      <c r="A48" s="802" t="inlineStr">
        <is>
          <t>WOLFRAM CLOUD NOTEBOOK SPEC — SIKU / ZAMPOÑA</t>
        </is>
      </c>
    </row>
    <row r="49">
      <c r="A49" s="734" t="inlineStr">
        <is>
          <t>Andean panpipes — 13 closed-tube pipes split into 2 ranks (arka 7 + ira 6), played by 2 players or one alternating.</t>
        </is>
      </c>
    </row>
    <row r="51">
      <c r="A51" s="609" t="inlineStr">
        <is>
          <t>§1 — Origin &amp; Etymology</t>
        </is>
      </c>
    </row>
    <row r="52">
      <c r="A52" t="inlineStr">
        <is>
          <t>Origin: pre-Columbian Andes (Aymara, Quechua, Tiwanaku culture). Ancient examples 1500+ BCE.</t>
        </is>
      </c>
    </row>
    <row r="53">
      <c r="A53" s="759" t="inlineStr">
        <is>
          <t>Siku' Aymara, 'Zampoña' Spanish. Two interlocking ranks force two musicians to play in dialogue (paired playing) — central to Aymara musical philosophy of complementarity (yanantin).</t>
        </is>
      </c>
    </row>
    <row r="54">
      <c r="A54" t="inlineStr">
        <is>
          <t>Wolfram items: GeoGraphics Aymara region; TimelinePlot[{−1500, Tiwanaku, Inca, present}].</t>
        </is>
      </c>
    </row>
    <row r="56">
      <c r="A56" s="609" t="inlineStr">
        <is>
          <t>§2 — Physics</t>
        </is>
      </c>
    </row>
    <row r="57">
      <c r="A57" t="inlineStr">
        <is>
          <t>Closed-pipe (closed at bottom): f = c/(4 L_eff). Each pipe = single note.</t>
        </is>
      </c>
    </row>
    <row r="58">
      <c r="A58" t="inlineStr">
        <is>
          <t>End correction: ΔL ≈ 0.82·bore (closed pipe end correction at the open end only).</t>
        </is>
      </c>
    </row>
    <row r="59">
      <c r="A59" t="inlineStr">
        <is>
          <t>13 pipes split: arka (leader) has 7 pipes (notes 0,4,7,10,14,17,21 semitones from root); ira (follower) has 6 pipes (2,5,9,12,16,19) — interleave gives complete diatonic.</t>
        </is>
      </c>
    </row>
    <row r="60">
      <c r="A60" t="inlineStr">
        <is>
          <t>Wolfram functions: NDSolve closed-pipe array; Periodogram on recorded interlocking duet.</t>
        </is>
      </c>
    </row>
    <row r="62">
      <c r="A62" s="609" t="inlineStr">
        <is>
          <t>§3 — Geometry &amp; Materials</t>
        </is>
      </c>
    </row>
    <row r="63">
      <c r="A63" t="inlineStr">
        <is>
          <t>Pipes: bamboo cane, sealed at one end with natural node or wax plug. Tied in a row with cord.</t>
        </is>
      </c>
    </row>
    <row r="64">
      <c r="A64" t="inlineStr">
        <is>
          <t>Length per pipe: L = c/(4 f) − 0.82·bore. Use sheet's design table for actual lengths.</t>
        </is>
      </c>
    </row>
    <row r="65">
      <c r="A65" t="inlineStr">
        <is>
          <t>Wolfram items: Manipulate root key + bore → recompute all 13 pipe lengths; ParametricPlot3D pipe array.</t>
        </is>
      </c>
    </row>
    <row r="67">
      <c r="A67" s="609" t="inlineStr">
        <is>
          <t>§4 — Animations</t>
        </is>
      </c>
    </row>
    <row r="68">
      <c r="A68" t="inlineStr">
        <is>
          <t>Standing-wave Animate per pipe: pressure anti-node at top, node at bottom (closed end). Show odd-harmonic-only spectrum.</t>
        </is>
      </c>
    </row>
    <row r="69">
      <c r="A69" t="inlineStr">
        <is>
          <t>Two-rank duet visualization: highlight which player blows which pipe in turn — animate over a melody.</t>
        </is>
      </c>
    </row>
    <row r="71">
      <c r="A71" s="609" t="inlineStr">
        <is>
          <t>§5 — Executable Cells</t>
        </is>
      </c>
    </row>
    <row r="72">
      <c r="A72" t="inlineStr">
        <is>
          <t>lSiku[f_,bore_]:=343/(4 f) - 0.82 bore</t>
        </is>
      </c>
    </row>
    <row r="73">
      <c r="A73" t="inlineStr">
        <is>
          <t>arkaSemis = {0,4,7,10,14,17,21}</t>
        </is>
      </c>
    </row>
    <row r="74">
      <c r="A74" t="inlineStr">
        <is>
          <t>iraSemis = {2,5,9,12,16,19}</t>
        </is>
      </c>
    </row>
    <row r="75">
      <c r="A75" t="inlineStr">
        <is>
          <t>tuneAll[rootFreq_, semis_]:= rootFreq 2^(semis/12)</t>
        </is>
      </c>
    </row>
    <row r="77">
      <c r="A77" s="609" t="inlineStr">
        <is>
          <t>§6 — Wolfram Functions</t>
        </is>
      </c>
    </row>
    <row r="78">
      <c r="A78" t="inlineStr">
        <is>
          <t>Manipulate, NDSolve, Periodogram, GeoGraphics, TimelinePlot, CloudDeploy, FormFunction, APIFunction, Export.</t>
        </is>
      </c>
    </row>
    <row r="81" ht="18" customHeight="1" s="817">
      <c r="A81" s="807" t="inlineStr">
        <is>
          <t>WOLFRAM EXPLORATIONS — SIKU / ZAMPOÑA</t>
        </is>
      </c>
    </row>
    <row r="82">
      <c r="A82" s="734" t="inlineStr">
        <is>
          <t>Curated from the wolfram-notebooks-roadmap brainstorm — pick a row, file an issue, build the notebook.</t>
        </is>
      </c>
    </row>
    <row r="84">
      <c r="A84" s="808" t="inlineStr">
        <is>
          <t>Roadmap-inspired notebook ideas tailored to this sheet:</t>
        </is>
      </c>
    </row>
    <row r="85">
      <c r="A85" t="inlineStr">
        <is>
          <t xml:space="preserve">  • Arka+Ira Interlocking Synth — Two-player hocketing pattern; AudioGenerator simulating 2 players splitting the diatonic across pipes.</t>
        </is>
      </c>
    </row>
    <row r="86">
      <c r="A86" t="inlineStr">
        <is>
          <t xml:space="preserve">  • Closed-Pipe Length Optimizer — L = c/(4f) − 0.82·d; sweep bore Ø to find sweet-spot for breath response across the 13 pipes.</t>
        </is>
      </c>
    </row>
    <row r="87">
      <c r="A87" t="inlineStr">
        <is>
          <t xml:space="preserve">  • Cultural Atlas: Pan-Andean Siku Traditions — GeoGraphics Bolivia/Peru altiplano; TimelinePlot from pre-Columbian to modern conjunto.</t>
        </is>
      </c>
    </row>
    <row r="88">
      <c r="A88" t="inlineStr">
        <is>
          <t xml:space="preserve">  • Cane Selection (Cañahueca) — Density vs internal-node spacing; predict yield from a given cane harvest.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2026-05-01T02:02:13Z</dcterms:created>
  <dcterms:modified xmlns:dcterms="http://purl.org/dc/terms/" xmlns:xsi="http://www.w3.org/2001/XMLSchema-instance" xsi:type="dcterms:W3CDTF">2026-05-02T18:57:29Z</dcterms:modified>
  <cp:lastModifiedBy>Tony Koop</cp:lastModifiedBy>
</cp:coreProperties>
</file>